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'BRPL'!$A$1:$S$198</definedName>
    <definedName name="_xlnm.Print_Area" localSheetId="1">'BYPL'!$A$1:$Q$179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'NDPL'!$A$1:$Q$165</definedName>
    <definedName name="_xlnm.Print_Area" localSheetId="8">'PRAGATI'!$A$1:$Q$25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<sst xmlns="http://schemas.openxmlformats.org/spreadsheetml/2006/main" count="1662" uniqueCount="480">
  <si>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</si>
  <si>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</si>
  <si>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</si>
  <si>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</si>
  <si>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</si>
  <si>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</si>
  <si>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</si>
  <si>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</si>
  <si>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</si>
  <si>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</si>
  <si>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</si>
  <si>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</si>
  <si>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</si>
  <si>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</si>
  <si>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</si>
  <si>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</si>
  <si>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</si>
  <si>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</si>
  <si>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</si>
  <si>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</si>
  <si>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</si>
  <si>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</si>
  <si>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</si>
  <si>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</si>
  <si>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</si>
  <si>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</si>
  <si>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</si>
  <si>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</si>
  <si>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</si>
  <si>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</si>
  <si>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</si>
  <si>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</si>
  <si>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</si>
  <si>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</si>
  <si>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</si>
  <si>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</si>
  <si>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</si>
  <si>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</si>
  <si>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</si>
  <si>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</si>
  <si>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</si>
  <si>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</si>
  <si>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</si>
  <si>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</si>
  <si>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</si>
  <si>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</si>
  <si>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</si>
  <si>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</si>
  <si>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</si>
  <si>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</si>
  <si>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</si>
  <si>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</si>
  <si>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</si>
  <si>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</si>
  <si>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</si>
  <si>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</si>
  <si>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</si>
  <si>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</si>
  <si>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</si>
  <si>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</si>
  <si>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</si>
  <si>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</si>
  <si>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</si>
  <si>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</si>
  <si>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</si>
  <si>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</si>
  <si>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</si>
  <si>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</si>
  <si>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</si>
  <si>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</si>
  <si>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</si>
  <si>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</si>
  <si>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</si>
  <si>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</si>
  <si>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</si>
  <si>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</si>
  <si>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</si>
  <si>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</si>
  <si>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</si>
  <si>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</si>
  <si>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</si>
  <si>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</si>
  <si>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</si>
  <si>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</si>
  <si>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</si>
  <si>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</si>
  <si>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</si>
  <si>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</si>
  <si>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</si>
  <si>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</si>
  <si>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</si>
  <si>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</si>
  <si>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</si>
  <si>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</si>
  <si>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</si>
  <si>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</si>
  <si>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</si>
  <si>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</si>
  <si>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</si>
  <si>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</si>
  <si>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</si>
  <si>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</si>
  <si>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</si>
  <si>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</si>
  <si>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</si>
  <si>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</si>
  <si>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</si>
  <si>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</si>
  <si>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</si>
  <si>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</si>
  <si>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</si>
  <si>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</si>
  <si>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</si>
  <si>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</si>
  <si>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</si>
  <si>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</si>
  <si>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</si>
  <si>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</si>
  <si>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</si>
  <si>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</si>
  <si>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</si>
  <si>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</si>
  <si>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</si>
  <si>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</si>
  <si>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</si>
  <si>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</si>
  <si>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</si>
  <si>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</si>
  <si>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</si>
  <si>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</si>
  <si>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</si>
  <si>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</si>
  <si>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</si>
  <si>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</si>
  <si>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</si>
  <si>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</si>
  <si>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</si>
  <si>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</si>
  <si>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</si>
  <si>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</si>
  <si>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</si>
  <si>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</si>
  <si>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</si>
  <si>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</si>
  <si>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</si>
  <si>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</si>
  <si>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</si>
  <si>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</si>
  <si>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</si>
  <si>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</si>
  <si>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</si>
  <si>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</si>
  <si>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</si>
  <si>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</si>
  <si>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</si>
  <si>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</si>
  <si>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</si>
  <si>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</si>
  <si>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</si>
  <si>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</si>
  <si>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</si>
  <si>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</si>
  <si>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</si>
  <si>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</si>
  <si>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</si>
  <si>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</si>
  <si>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</si>
  <si>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</si>
  <si>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</si>
  <si>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</si>
  <si>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</si>
  <si>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</si>
  <si>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</si>
  <si>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</si>
  <si>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</si>
  <si>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</si>
  <si>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</si>
  <si>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</si>
  <si>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</si>
  <si>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</si>
  <si>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</si>
  <si>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</si>
  <si>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</si>
  <si>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</si>
  <si>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</si>
  <si>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</si>
  <si>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</si>
  <si>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</si>
  <si>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</si>
  <si>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</si>
  <si>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</si>
  <si>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</si>
  <si>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</si>
  <si>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</si>
  <si>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</si>
  <si>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</si>
  <si>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</si>
  <si>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</si>
  <si>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</si>
  <si>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</si>
  <si>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</si>
  <si>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</si>
  <si>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</si>
  <si>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</si>
  <si>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</si>
  <si>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</si>
  <si>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</si>
  <si>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</si>
  <si>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</si>
  <si>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</si>
  <si>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</si>
  <si>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</si>
  <si>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</si>
  <si>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</si>
  <si>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</si>
  <si>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</si>
  <si>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</si>
  <si>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</si>
  <si>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</si>
  <si>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</si>
  <si>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</si>
  <si>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</si>
  <si>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</si>
  <si>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</si>
  <si>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</si>
  <si>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</si>
  <si>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</si>
  <si>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</si>
  <si>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</si>
  <si>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</si>
  <si>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</si>
  <si>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</si>
  <si>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</si>
  <si>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</si>
  <si>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</si>
  <si>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</si>
  <si>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</si>
  <si>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</si>
  <si>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</si>
  <si>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</si>
  <si>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</si>
  <si>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</si>
  <si>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</si>
  <si>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</si>
  <si>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</si>
  <si>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</si>
  <si>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</si>
  <si>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</si>
  <si>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</si>
  <si>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</si>
  <si>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</si>
  <si>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</si>
  <si>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</si>
  <si>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</si>
  <si>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</si>
  <si>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</si>
  <si>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</si>
  <si>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</si>
  <si>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</si>
  <si>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</si>
  <si>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</si>
  <si>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</si>
  <si>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</si>
  <si>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</si>
  <si>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</si>
  <si>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</si>
  <si>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</si>
  <si>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</si>
  <si>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</si>
  <si>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</si>
  <si>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</si>
  <si>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</si>
  <si>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</si>
  <si>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</si>
  <si>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</si>
  <si>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</si>
  <si>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</si>
  <si>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</si>
  <si>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</si>
  <si>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</si>
  <si>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</si>
  <si>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</si>
  <si>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</si>
  <si>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</si>
  <si>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</si>
  <si>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</si>
  <si>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</si>
  <si>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</si>
  <si>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</si>
  <si>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</si>
  <si>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</si>
  <si>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</si>
  <si>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</si>
  <si>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</si>
  <si>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</si>
  <si>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</si>
  <si>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</si>
  <si>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</si>
  <si>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</si>
  <si>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</si>
  <si>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</si>
  <si>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</si>
  <si>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</si>
  <si>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</si>
  <si>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</si>
  <si>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</si>
  <si>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</si>
  <si>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</si>
  <si>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</si>
  <si>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</si>
  <si>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</si>
  <si>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</si>
  <si>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</si>
  <si>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</si>
  <si>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</si>
  <si>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</si>
  <si>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</si>
  <si>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</si>
  <si>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</si>
  <si>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</si>
  <si>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</si>
  <si>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</si>
  <si>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</si>
  <si>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</si>
  <si>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</si>
  <si>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</si>
  <si>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</si>
  <si>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</si>
  <si>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</si>
  <si>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</si>
  <si>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</si>
  <si>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</si>
  <si>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</si>
  <si>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</si>
  <si>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</si>
  <si>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</si>
  <si>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</si>
  <si>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</si>
  <si>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</si>
  <si>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</si>
  <si>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</si>
  <si>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</si>
  <si>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</si>
  <si>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</si>
  <si>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</si>
  <si>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</si>
  <si>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</si>
  <si>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</si>
  <si>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</si>
  <si>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</si>
  <si>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</si>
  <si>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</si>
  <si>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</si>
  <si>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</si>
  <si>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</si>
  <si>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</si>
  <si>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</si>
  <si>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</si>
  <si>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</si>
  <si>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</si>
  <si>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</si>
  <si>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</si>
  <si>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</si>
  <si>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</si>
  <si>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</si>
  <si>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</si>
  <si>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</si>
  <si>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</si>
  <si>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</si>
  <si>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</si>
  <si>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</si>
  <si>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</si>
  <si>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</si>
  <si>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</si>
  <si>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</si>
  <si>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</si>
  <si>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</si>
  <si>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</si>
  <si>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</si>
  <si>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</si>
  <si>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</si>
  <si>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</si>
  <si>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</si>
  <si>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</si>
  <si>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</si>
  <si>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</si>
  <si>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</si>
  <si>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</si>
  <si>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</si>
  <si>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</si>
  <si>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</si>
  <si>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</si>
  <si>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</si>
  <si>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</si>
  <si>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</si>
  <si>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</si>
  <si>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</si>
  <si>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</si>
  <si>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</si>
  <si>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</si>
  <si>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</si>
  <si>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</si>
  <si>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</si>
  <si>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</si>
  <si>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</si>
  <si>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</si>
  <si>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</si>
  <si>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</si>
  <si>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</si>
  <si>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</si>
  <si>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</si>
  <si>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</si>
  <si>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</si>
  <si>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</si>
  <si>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</si>
  <si>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</si>
  <si>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</si>
  <si>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</si>
  <si>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</si>
  <si>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</si>
  <si>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</si>
  <si>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</si>
  <si>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</si>
  <si>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</si>
  <si>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</si>
  <si>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</si>
  <si>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</si>
  <si>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</si>
  <si>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</si>
  <si>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</si>
  <si>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</si>
  <si>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</si>
  <si>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</si>
  <si>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</si>
  <si>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</si>
  <si>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</si>
  <si>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</si>
  <si>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</si>
  <si>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</si>
  <si>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</si>
  <si>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</si>
  <si>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</si>
  <si>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</si>
  <si>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</si>
  <si>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</si>
  <si>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</si>
  <si>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</si>
  <si>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</si>
  <si>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06/09/16</t>
  </si>
  <si>
    <t>w.e.f 14/09/2016</t>
  </si>
  <si>
    <t>w.e.f 23/09/16</t>
  </si>
  <si>
    <t>w.e.f 14/10/2016</t>
  </si>
  <si>
    <t>w.e.f 20/10/16</t>
  </si>
  <si>
    <t>w.e.f 19/10/16</t>
  </si>
  <si>
    <t>w.e.f 26/10/16</t>
  </si>
  <si>
    <t>Check Meter Data</t>
  </si>
  <si>
    <t>w.e.f 17/11/2016</t>
  </si>
  <si>
    <t>w.e.f 19/11/16</t>
  </si>
  <si>
    <t>w.e.f 21/11/16</t>
  </si>
  <si>
    <t>w.e.f 23/11/16</t>
  </si>
  <si>
    <t>W.e.f 02/12/2016</t>
  </si>
  <si>
    <t>PREET VIHAR</t>
  </si>
  <si>
    <t>33KV I/C-1</t>
  </si>
  <si>
    <t>33KV I/C-2</t>
  </si>
  <si>
    <t>W.e.f 13/12/2016</t>
  </si>
  <si>
    <t>w.e.f 14/12/2016</t>
  </si>
  <si>
    <t>w.e.f 17/12/2016</t>
  </si>
  <si>
    <t>w.e.f 18/12/2016</t>
  </si>
  <si>
    <t>w.e.f 22/12/2016</t>
  </si>
  <si>
    <t>w.e.f 24/12/2016</t>
  </si>
  <si>
    <t>FINAL READING 01/01/2017</t>
  </si>
  <si>
    <t>INTIAL READING 01/12/2016</t>
  </si>
  <si>
    <t>DECEMBER-2016</t>
  </si>
  <si>
    <t xml:space="preserve">                           PERIOD 1stDECEMBER-2016 TO 1st JANUARY-2017</t>
  </si>
  <si>
    <t>Assessment</t>
  </si>
  <si>
    <t>Assesment</t>
  </si>
  <si>
    <t>Data till 27/12</t>
  </si>
  <si>
    <t>Meter Faulty</t>
  </si>
  <si>
    <t>Note :Sharing taken from wk-39 abt bill 2016-17</t>
  </si>
  <si>
    <t>Assessment last month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</si>
</sst>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wrapText="1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72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1" fontId="20" fillId="0" borderId="15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13" fillId="33" borderId="11" xfId="0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" fontId="13" fillId="33" borderId="2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" fillId="33" borderId="31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85" zoomScaleSheetLayoutView="85" workbookViewId="0" topLeftCell="A7">
      <selection activeCell="C33" sqref="C33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303" t="s">
        <v>238</v>
      </c>
      <c r="Q1" s="578" t="s">
        <v>472</v>
      </c>
    </row>
    <row r="2" spans="1:11" ht="15">
      <c r="A2" s="16" t="s">
        <v>239</v>
      </c>
      <c r="K2" s="82"/>
    </row>
    <row r="3" spans="1:8" ht="21" customHeight="1">
      <c r="A3" s="187" t="s">
        <v>0</v>
      </c>
      <c r="H3" s="579"/>
    </row>
    <row r="4" spans="1:16" ht="22.5" customHeight="1" thickBot="1">
      <c r="A4" s="187" t="s">
        <v>240</v>
      </c>
      <c r="G4" s="515"/>
      <c r="H4" s="515"/>
      <c r="I4" s="82" t="s">
        <v>398</v>
      </c>
      <c r="J4" s="515"/>
      <c r="K4" s="515"/>
      <c r="L4" s="515"/>
      <c r="M4" s="515"/>
      <c r="N4" s="82" t="s">
        <v>399</v>
      </c>
      <c r="O4" s="515"/>
      <c r="P4" s="515"/>
    </row>
    <row r="5" spans="1:17" s="582" customFormat="1" ht="56.25" customHeight="1" thickBot="1" thickTop="1">
      <c r="A5" s="580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">
        <v>470</v>
      </c>
      <c r="H5" s="553" t="s">
        <v>471</v>
      </c>
      <c r="I5" s="553" t="s">
        <v>4</v>
      </c>
      <c r="J5" s="553" t="s">
        <v>5</v>
      </c>
      <c r="K5" s="581" t="s">
        <v>6</v>
      </c>
      <c r="L5" s="551" t="str">
        <f>G5</f>
        <v>FINAL READING 01/01/2017</v>
      </c>
      <c r="M5" s="553" t="str">
        <f>H5</f>
        <v>INTIAL READING 01/12/2016</v>
      </c>
      <c r="N5" s="553" t="s">
        <v>4</v>
      </c>
      <c r="O5" s="553" t="s">
        <v>5</v>
      </c>
      <c r="P5" s="581" t="s">
        <v>6</v>
      </c>
      <c r="Q5" s="581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6"/>
      <c r="I7" s="516"/>
      <c r="J7" s="516"/>
      <c r="K7" s="130"/>
      <c r="L7" s="341"/>
      <c r="M7" s="516"/>
      <c r="N7" s="516"/>
      <c r="O7" s="516"/>
      <c r="P7" s="583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347</v>
      </c>
      <c r="F8" s="335">
        <v>-1000</v>
      </c>
      <c r="G8" s="341">
        <v>998404</v>
      </c>
      <c r="H8" s="342">
        <v>999810</v>
      </c>
      <c r="I8" s="342">
        <f>G8-H8</f>
        <v>-1406</v>
      </c>
      <c r="J8" s="342">
        <f>$F8*I8</f>
        <v>1406000</v>
      </c>
      <c r="K8" s="343">
        <f>J8/1000000</f>
        <v>1.406</v>
      </c>
      <c r="L8" s="341">
        <v>999716</v>
      </c>
      <c r="M8" s="342">
        <v>999721</v>
      </c>
      <c r="N8" s="342">
        <f>L8-M8</f>
        <v>-5</v>
      </c>
      <c r="O8" s="342">
        <f>$F8*N8</f>
        <v>5000</v>
      </c>
      <c r="P8" s="343">
        <f>O8/1000000</f>
        <v>0.005</v>
      </c>
      <c r="Q8" s="750"/>
    </row>
    <row r="9" spans="1:17" ht="16.5">
      <c r="A9" s="276">
        <v>2</v>
      </c>
      <c r="B9" s="345" t="s">
        <v>381</v>
      </c>
      <c r="C9" s="335">
        <v>4864976</v>
      </c>
      <c r="D9" s="348" t="s">
        <v>12</v>
      </c>
      <c r="E9" s="327" t="s">
        <v>347</v>
      </c>
      <c r="F9" s="335">
        <v>-1000</v>
      </c>
      <c r="G9" s="341">
        <v>13093</v>
      </c>
      <c r="H9" s="342">
        <v>11248</v>
      </c>
      <c r="I9" s="342">
        <f>G9-H9</f>
        <v>1845</v>
      </c>
      <c r="J9" s="342">
        <f>$F9*I9</f>
        <v>-1845000</v>
      </c>
      <c r="K9" s="343">
        <f>J9/1000000</f>
        <v>-1.845</v>
      </c>
      <c r="L9" s="341">
        <v>998762</v>
      </c>
      <c r="M9" s="342">
        <v>998764</v>
      </c>
      <c r="N9" s="342">
        <f>L9-M9</f>
        <v>-2</v>
      </c>
      <c r="O9" s="342">
        <f>$F9*N9</f>
        <v>2000</v>
      </c>
      <c r="P9" s="343">
        <f>O9/1000000</f>
        <v>0.002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347</v>
      </c>
      <c r="F10" s="335">
        <v>-1000</v>
      </c>
      <c r="G10" s="341">
        <v>963390</v>
      </c>
      <c r="H10" s="342">
        <v>965003</v>
      </c>
      <c r="I10" s="342">
        <f>G10-H10</f>
        <v>-1613</v>
      </c>
      <c r="J10" s="342">
        <f>$F10*I10</f>
        <v>1613000</v>
      </c>
      <c r="K10" s="343">
        <f>J10/1000000</f>
        <v>1.613</v>
      </c>
      <c r="L10" s="341">
        <v>995720</v>
      </c>
      <c r="M10" s="342">
        <v>995723</v>
      </c>
      <c r="N10" s="342">
        <f>L10-M10</f>
        <v>-3</v>
      </c>
      <c r="O10" s="342">
        <f>$F10*N10</f>
        <v>3000</v>
      </c>
      <c r="P10" s="343">
        <f>O10/1000000</f>
        <v>0.003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347</v>
      </c>
      <c r="F12" s="335">
        <v>-1000</v>
      </c>
      <c r="G12" s="341">
        <v>999312</v>
      </c>
      <c r="H12" s="342">
        <v>998933</v>
      </c>
      <c r="I12" s="342">
        <f>G12-H12</f>
        <v>379</v>
      </c>
      <c r="J12" s="342">
        <f>$F12*I12</f>
        <v>-379000</v>
      </c>
      <c r="K12" s="343">
        <f>J12/1000000</f>
        <v>-0.379</v>
      </c>
      <c r="L12" s="341">
        <v>973305</v>
      </c>
      <c r="M12" s="342">
        <v>973030</v>
      </c>
      <c r="N12" s="342">
        <f>L12-M12</f>
        <v>275</v>
      </c>
      <c r="O12" s="342">
        <f>$F12*N12</f>
        <v>-275000</v>
      </c>
      <c r="P12" s="343">
        <f>O12/1000000</f>
        <v>-0.275</v>
      </c>
      <c r="Q12" s="469"/>
    </row>
    <row r="13" spans="1:17" ht="15.75" customHeight="1">
      <c r="A13" s="276">
        <v>5</v>
      </c>
      <c r="B13" s="345" t="s">
        <v>16</v>
      </c>
      <c r="C13" s="335">
        <v>4864912</v>
      </c>
      <c r="D13" s="348" t="s">
        <v>12</v>
      </c>
      <c r="E13" s="327" t="s">
        <v>347</v>
      </c>
      <c r="F13" s="335">
        <v>-1000</v>
      </c>
      <c r="G13" s="341">
        <v>2405</v>
      </c>
      <c r="H13" s="342">
        <v>1928</v>
      </c>
      <c r="I13" s="342">
        <f>G13-H13</f>
        <v>477</v>
      </c>
      <c r="J13" s="342">
        <f>$F13*I13</f>
        <v>-477000</v>
      </c>
      <c r="K13" s="343">
        <f>J13/1000000</f>
        <v>-0.477</v>
      </c>
      <c r="L13" s="341">
        <v>999053</v>
      </c>
      <c r="M13" s="342">
        <v>999110</v>
      </c>
      <c r="N13" s="342">
        <f>L13-M13</f>
        <v>-57</v>
      </c>
      <c r="O13" s="342">
        <f>$F13*N13</f>
        <v>57000</v>
      </c>
      <c r="P13" s="343">
        <f>O13/1000000</f>
        <v>0.057</v>
      </c>
      <c r="Q13" s="469"/>
    </row>
    <row r="14" spans="1:17" ht="15.75" customHeight="1">
      <c r="A14" s="276"/>
      <c r="B14" s="346" t="s">
        <v>21</v>
      </c>
      <c r="C14" s="335"/>
      <c r="D14" s="349"/>
      <c r="E14" s="327"/>
      <c r="F14" s="335"/>
      <c r="G14" s="341"/>
      <c r="H14" s="342"/>
      <c r="I14" s="342"/>
      <c r="J14" s="342"/>
      <c r="K14" s="343"/>
      <c r="L14" s="341"/>
      <c r="M14" s="342"/>
      <c r="N14" s="342"/>
      <c r="O14" s="342"/>
      <c r="P14" s="343"/>
      <c r="Q14" s="469"/>
    </row>
    <row r="15" spans="1:17" ht="14.25" customHeight="1">
      <c r="A15" s="276">
        <v>6</v>
      </c>
      <c r="B15" s="345" t="s">
        <v>15</v>
      </c>
      <c r="C15" s="335">
        <v>4864982</v>
      </c>
      <c r="D15" s="348" t="s">
        <v>12</v>
      </c>
      <c r="E15" s="327" t="s">
        <v>347</v>
      </c>
      <c r="F15" s="335">
        <v>-1000</v>
      </c>
      <c r="G15" s="341">
        <v>24027</v>
      </c>
      <c r="H15" s="342">
        <v>23665</v>
      </c>
      <c r="I15" s="342">
        <f>G15-H15</f>
        <v>362</v>
      </c>
      <c r="J15" s="342">
        <f>$F15*I15</f>
        <v>-362000</v>
      </c>
      <c r="K15" s="343">
        <f>J15/1000000</f>
        <v>-0.362</v>
      </c>
      <c r="L15" s="341">
        <v>17606</v>
      </c>
      <c r="M15" s="342">
        <v>17606</v>
      </c>
      <c r="N15" s="342">
        <f>L15-M15</f>
        <v>0</v>
      </c>
      <c r="O15" s="342">
        <f>$F15*N15</f>
        <v>0</v>
      </c>
      <c r="P15" s="343">
        <f>O15/1000000</f>
        <v>0</v>
      </c>
      <c r="Q15" s="469"/>
    </row>
    <row r="16" spans="1:17" ht="13.5" customHeight="1">
      <c r="A16" s="276">
        <v>7</v>
      </c>
      <c r="B16" s="345" t="s">
        <v>16</v>
      </c>
      <c r="C16" s="335">
        <v>4865022</v>
      </c>
      <c r="D16" s="348" t="s">
        <v>12</v>
      </c>
      <c r="E16" s="327" t="s">
        <v>347</v>
      </c>
      <c r="F16" s="335">
        <v>-1000</v>
      </c>
      <c r="G16" s="341">
        <v>1000297</v>
      </c>
      <c r="H16" s="342">
        <v>999897</v>
      </c>
      <c r="I16" s="342">
        <f>G16-H16</f>
        <v>400</v>
      </c>
      <c r="J16" s="342">
        <f>$F16*I16</f>
        <v>-400000</v>
      </c>
      <c r="K16" s="343">
        <f>J16/1000000</f>
        <v>-0.4</v>
      </c>
      <c r="L16" s="341">
        <v>999713</v>
      </c>
      <c r="M16" s="342">
        <v>999713</v>
      </c>
      <c r="N16" s="342">
        <f>L16-M16</f>
        <v>0</v>
      </c>
      <c r="O16" s="342">
        <f>$F16*N16</f>
        <v>0</v>
      </c>
      <c r="P16" s="343">
        <f>O16/1000000</f>
        <v>0</v>
      </c>
      <c r="Q16" s="481"/>
    </row>
    <row r="17" spans="1:17" ht="14.25" customHeight="1">
      <c r="A17" s="276">
        <v>8</v>
      </c>
      <c r="B17" s="345" t="s">
        <v>22</v>
      </c>
      <c r="C17" s="335">
        <v>4864953</v>
      </c>
      <c r="D17" s="348" t="s">
        <v>12</v>
      </c>
      <c r="E17" s="327" t="s">
        <v>347</v>
      </c>
      <c r="F17" s="335">
        <v>-1250</v>
      </c>
      <c r="G17" s="341">
        <v>10430</v>
      </c>
      <c r="H17" s="342">
        <v>11075</v>
      </c>
      <c r="I17" s="342">
        <f>G17-H17</f>
        <v>-645</v>
      </c>
      <c r="J17" s="342">
        <f>$F17*I17</f>
        <v>806250</v>
      </c>
      <c r="K17" s="343">
        <f>J17/1000000</f>
        <v>0.80625</v>
      </c>
      <c r="L17" s="341">
        <v>991918</v>
      </c>
      <c r="M17" s="342">
        <v>991918</v>
      </c>
      <c r="N17" s="342">
        <f>L17-M17</f>
        <v>0</v>
      </c>
      <c r="O17" s="342">
        <f>$F17*N17</f>
        <v>0</v>
      </c>
      <c r="P17" s="343">
        <f>O17/1000000</f>
        <v>0</v>
      </c>
      <c r="Q17" s="480"/>
    </row>
    <row r="18" spans="1:17" ht="13.5" customHeight="1">
      <c r="A18" s="276">
        <v>9</v>
      </c>
      <c r="B18" s="345" t="s">
        <v>23</v>
      </c>
      <c r="C18" s="335">
        <v>4864984</v>
      </c>
      <c r="D18" s="348" t="s">
        <v>12</v>
      </c>
      <c r="E18" s="327" t="s">
        <v>347</v>
      </c>
      <c r="F18" s="335">
        <v>-1000</v>
      </c>
      <c r="G18" s="341">
        <v>990891</v>
      </c>
      <c r="H18" s="342">
        <v>992337</v>
      </c>
      <c r="I18" s="342">
        <f>G18-H18</f>
        <v>-1446</v>
      </c>
      <c r="J18" s="342">
        <f>$F18*I18</f>
        <v>1446000</v>
      </c>
      <c r="K18" s="343">
        <f>J18/1000000</f>
        <v>1.446</v>
      </c>
      <c r="L18" s="341">
        <v>981193</v>
      </c>
      <c r="M18" s="342">
        <v>981193</v>
      </c>
      <c r="N18" s="342">
        <f>L18-M18</f>
        <v>0</v>
      </c>
      <c r="O18" s="342">
        <f>$F18*N18</f>
        <v>0</v>
      </c>
      <c r="P18" s="343">
        <f>O18/1000000</f>
        <v>0</v>
      </c>
      <c r="Q18" s="469"/>
    </row>
    <row r="19" spans="1:17" ht="15.75" customHeight="1">
      <c r="A19" s="276"/>
      <c r="B19" s="346" t="s">
        <v>24</v>
      </c>
      <c r="C19" s="335"/>
      <c r="D19" s="349"/>
      <c r="E19" s="327"/>
      <c r="F19" s="335"/>
      <c r="G19" s="341"/>
      <c r="H19" s="342"/>
      <c r="I19" s="342"/>
      <c r="J19" s="342"/>
      <c r="K19" s="343"/>
      <c r="L19" s="341"/>
      <c r="M19" s="342"/>
      <c r="N19" s="342"/>
      <c r="O19" s="342"/>
      <c r="P19" s="343"/>
      <c r="Q19" s="469"/>
    </row>
    <row r="20" spans="1:17" ht="15.75" customHeight="1">
      <c r="A20" s="276">
        <v>10</v>
      </c>
      <c r="B20" s="345" t="s">
        <v>15</v>
      </c>
      <c r="C20" s="335">
        <v>4864930</v>
      </c>
      <c r="D20" s="348" t="s">
        <v>12</v>
      </c>
      <c r="E20" s="327" t="s">
        <v>347</v>
      </c>
      <c r="F20" s="335">
        <v>-1000</v>
      </c>
      <c r="G20" s="341">
        <v>999770</v>
      </c>
      <c r="H20" s="342">
        <v>999475</v>
      </c>
      <c r="I20" s="342">
        <f aca="true" t="shared" si="0" ref="I20:I27">G20-H20</f>
        <v>295</v>
      </c>
      <c r="J20" s="342">
        <f aca="true" t="shared" si="1" ref="J20:J27">$F20*I20</f>
        <v>-295000</v>
      </c>
      <c r="K20" s="343">
        <f aca="true" t="shared" si="2" ref="K20:K27">J20/1000000</f>
        <v>-0.295</v>
      </c>
      <c r="L20" s="341">
        <v>20</v>
      </c>
      <c r="M20" s="342">
        <v>20</v>
      </c>
      <c r="N20" s="342">
        <f aca="true" t="shared" si="3" ref="N20:N27">L20-M20</f>
        <v>0</v>
      </c>
      <c r="O20" s="342">
        <f aca="true" t="shared" si="4" ref="O20:O27">$F20*N20</f>
        <v>0</v>
      </c>
      <c r="P20" s="343">
        <f aca="true" t="shared" si="5" ref="P20:P27">O20/1000000</f>
        <v>0</v>
      </c>
      <c r="Q20" s="481"/>
    </row>
    <row r="21" spans="1:17" ht="15.75" customHeight="1">
      <c r="A21" s="276">
        <v>11</v>
      </c>
      <c r="B21" s="345" t="s">
        <v>25</v>
      </c>
      <c r="C21" s="335">
        <v>5128412</v>
      </c>
      <c r="D21" s="348" t="s">
        <v>12</v>
      </c>
      <c r="E21" s="327" t="s">
        <v>347</v>
      </c>
      <c r="F21" s="335">
        <v>-1000</v>
      </c>
      <c r="G21" s="341">
        <v>999847</v>
      </c>
      <c r="H21" s="342">
        <v>999532</v>
      </c>
      <c r="I21" s="342">
        <f>G21-H21</f>
        <v>315</v>
      </c>
      <c r="J21" s="342">
        <f>$F21*I21</f>
        <v>-315000</v>
      </c>
      <c r="K21" s="343">
        <f>J21/1000000</f>
        <v>-0.315</v>
      </c>
      <c r="L21" s="341">
        <v>3</v>
      </c>
      <c r="M21" s="342">
        <v>3</v>
      </c>
      <c r="N21" s="342">
        <f>L21-M21</f>
        <v>0</v>
      </c>
      <c r="O21" s="342">
        <f>$F21*N21</f>
        <v>0</v>
      </c>
      <c r="P21" s="343">
        <f>O21/1000000</f>
        <v>0</v>
      </c>
      <c r="Q21" s="469"/>
    </row>
    <row r="22" spans="1:17" ht="16.5">
      <c r="A22" s="276">
        <v>12</v>
      </c>
      <c r="B22" s="345" t="s">
        <v>22</v>
      </c>
      <c r="C22" s="335">
        <v>5128410</v>
      </c>
      <c r="D22" s="348" t="s">
        <v>12</v>
      </c>
      <c r="E22" s="327" t="s">
        <v>347</v>
      </c>
      <c r="F22" s="335">
        <v>-1000</v>
      </c>
      <c r="G22" s="341">
        <v>975323</v>
      </c>
      <c r="H22" s="342">
        <v>976621</v>
      </c>
      <c r="I22" s="342">
        <f t="shared" si="0"/>
        <v>-1298</v>
      </c>
      <c r="J22" s="342">
        <f t="shared" si="1"/>
        <v>1298000</v>
      </c>
      <c r="K22" s="343">
        <f t="shared" si="2"/>
        <v>1.298</v>
      </c>
      <c r="L22" s="341">
        <v>997757</v>
      </c>
      <c r="M22" s="342">
        <v>997757</v>
      </c>
      <c r="N22" s="342">
        <f t="shared" si="3"/>
        <v>0</v>
      </c>
      <c r="O22" s="342">
        <f t="shared" si="4"/>
        <v>0</v>
      </c>
      <c r="P22" s="343">
        <f t="shared" si="5"/>
        <v>0</v>
      </c>
      <c r="Q22" s="480"/>
    </row>
    <row r="23" spans="1:17" s="781" customFormat="1" ht="18.75" customHeight="1">
      <c r="A23" s="772">
        <v>13</v>
      </c>
      <c r="B23" s="773" t="s">
        <v>26</v>
      </c>
      <c r="C23" s="774">
        <v>4902494</v>
      </c>
      <c r="D23" s="775" t="s">
        <v>12</v>
      </c>
      <c r="E23" s="776" t="s">
        <v>347</v>
      </c>
      <c r="F23" s="774">
        <v>1000</v>
      </c>
      <c r="G23" s="777">
        <v>941256</v>
      </c>
      <c r="H23" s="778">
        <v>946963</v>
      </c>
      <c r="I23" s="778">
        <f>G23-H23</f>
        <v>-5707</v>
      </c>
      <c r="J23" s="778">
        <f>$F23*I23</f>
        <v>-5707000</v>
      </c>
      <c r="K23" s="779">
        <f>J23/1000000</f>
        <v>-5.707</v>
      </c>
      <c r="L23" s="777">
        <v>999983</v>
      </c>
      <c r="M23" s="778">
        <v>999983</v>
      </c>
      <c r="N23" s="778">
        <f>L23-M23</f>
        <v>0</v>
      </c>
      <c r="O23" s="778">
        <f>$F23*N23</f>
        <v>0</v>
      </c>
      <c r="P23" s="779">
        <f>O23/1000000</f>
        <v>0</v>
      </c>
      <c r="Q23" s="780"/>
    </row>
    <row r="24" spans="1:17" ht="18.75" customHeight="1">
      <c r="A24" s="276"/>
      <c r="B24" s="346" t="s">
        <v>440</v>
      </c>
      <c r="C24" s="335"/>
      <c r="D24" s="348"/>
      <c r="E24" s="327"/>
      <c r="F24" s="335"/>
      <c r="G24" s="341"/>
      <c r="H24" s="342"/>
      <c r="I24" s="342"/>
      <c r="J24" s="342"/>
      <c r="K24" s="343"/>
      <c r="L24" s="341"/>
      <c r="M24" s="342"/>
      <c r="N24" s="342"/>
      <c r="O24" s="342"/>
      <c r="P24" s="343"/>
      <c r="Q24" s="469"/>
    </row>
    <row r="25" spans="1:17" ht="15.75" customHeight="1">
      <c r="A25" s="276">
        <v>14</v>
      </c>
      <c r="B25" s="345" t="s">
        <v>15</v>
      </c>
      <c r="C25" s="335">
        <v>4865034</v>
      </c>
      <c r="D25" s="348" t="s">
        <v>12</v>
      </c>
      <c r="E25" s="327" t="s">
        <v>347</v>
      </c>
      <c r="F25" s="335">
        <v>-1000</v>
      </c>
      <c r="G25" s="341">
        <v>983554</v>
      </c>
      <c r="H25" s="342">
        <v>982967</v>
      </c>
      <c r="I25" s="342">
        <f t="shared" si="0"/>
        <v>587</v>
      </c>
      <c r="J25" s="342">
        <f t="shared" si="1"/>
        <v>-587000</v>
      </c>
      <c r="K25" s="343">
        <f t="shared" si="2"/>
        <v>-0.587</v>
      </c>
      <c r="L25" s="341">
        <v>16905</v>
      </c>
      <c r="M25" s="342">
        <v>16907</v>
      </c>
      <c r="N25" s="342">
        <f t="shared" si="3"/>
        <v>-2</v>
      </c>
      <c r="O25" s="342">
        <f t="shared" si="4"/>
        <v>2000</v>
      </c>
      <c r="P25" s="343">
        <f t="shared" si="5"/>
        <v>0.002</v>
      </c>
      <c r="Q25" s="469"/>
    </row>
    <row r="26" spans="1:17" ht="15.75" customHeight="1">
      <c r="A26" s="276">
        <v>15</v>
      </c>
      <c r="B26" s="345" t="s">
        <v>16</v>
      </c>
      <c r="C26" s="335">
        <v>4865035</v>
      </c>
      <c r="D26" s="348" t="s">
        <v>12</v>
      </c>
      <c r="E26" s="327" t="s">
        <v>347</v>
      </c>
      <c r="F26" s="335">
        <v>-1000</v>
      </c>
      <c r="G26" s="341">
        <v>7778</v>
      </c>
      <c r="H26" s="342">
        <v>6866</v>
      </c>
      <c r="I26" s="342">
        <f t="shared" si="0"/>
        <v>912</v>
      </c>
      <c r="J26" s="342">
        <f t="shared" si="1"/>
        <v>-912000</v>
      </c>
      <c r="K26" s="343">
        <f t="shared" si="2"/>
        <v>-0.912</v>
      </c>
      <c r="L26" s="341">
        <v>20580</v>
      </c>
      <c r="M26" s="342">
        <v>20580</v>
      </c>
      <c r="N26" s="342">
        <f t="shared" si="3"/>
        <v>0</v>
      </c>
      <c r="O26" s="342">
        <f t="shared" si="4"/>
        <v>0</v>
      </c>
      <c r="P26" s="343">
        <f t="shared" si="5"/>
        <v>0</v>
      </c>
      <c r="Q26" s="469"/>
    </row>
    <row r="27" spans="1:17" ht="15.75" customHeight="1">
      <c r="A27" s="276">
        <v>16</v>
      </c>
      <c r="B27" s="345" t="s">
        <v>17</v>
      </c>
      <c r="C27" s="335">
        <v>4865052</v>
      </c>
      <c r="D27" s="348" t="s">
        <v>12</v>
      </c>
      <c r="E27" s="327" t="s">
        <v>347</v>
      </c>
      <c r="F27" s="335">
        <v>-1000</v>
      </c>
      <c r="G27" s="341">
        <v>14424</v>
      </c>
      <c r="H27" s="342">
        <v>13652</v>
      </c>
      <c r="I27" s="342">
        <f t="shared" si="0"/>
        <v>772</v>
      </c>
      <c r="J27" s="342">
        <f t="shared" si="1"/>
        <v>-772000</v>
      </c>
      <c r="K27" s="343">
        <f t="shared" si="2"/>
        <v>-0.772</v>
      </c>
      <c r="L27" s="341">
        <v>265</v>
      </c>
      <c r="M27" s="342">
        <v>264</v>
      </c>
      <c r="N27" s="342">
        <f t="shared" si="3"/>
        <v>1</v>
      </c>
      <c r="O27" s="342">
        <f t="shared" si="4"/>
        <v>-1000</v>
      </c>
      <c r="P27" s="343">
        <f t="shared" si="5"/>
        <v>-0.001</v>
      </c>
      <c r="Q27" s="469"/>
    </row>
    <row r="28" spans="1:17" ht="15.75" customHeight="1">
      <c r="A28" s="276"/>
      <c r="B28" s="346" t="s">
        <v>27</v>
      </c>
      <c r="C28" s="335"/>
      <c r="D28" s="349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9"/>
    </row>
    <row r="29" spans="1:17" ht="15.75" customHeight="1">
      <c r="A29" s="276">
        <v>17</v>
      </c>
      <c r="B29" s="345" t="s">
        <v>435</v>
      </c>
      <c r="C29" s="335">
        <v>5295159</v>
      </c>
      <c r="D29" s="348" t="s">
        <v>12</v>
      </c>
      <c r="E29" s="327" t="s">
        <v>347</v>
      </c>
      <c r="F29" s="335">
        <v>400</v>
      </c>
      <c r="G29" s="341">
        <v>16</v>
      </c>
      <c r="H29" s="342">
        <v>16</v>
      </c>
      <c r="I29" s="342">
        <f aca="true" t="shared" si="6" ref="I29:I35">G29-H29</f>
        <v>0</v>
      </c>
      <c r="J29" s="342">
        <f aca="true" t="shared" si="7" ref="J29:J35">$F29*I29</f>
        <v>0</v>
      </c>
      <c r="K29" s="343">
        <f aca="true" t="shared" si="8" ref="K29:K35">J29/1000000</f>
        <v>0</v>
      </c>
      <c r="L29" s="341">
        <v>7203</v>
      </c>
      <c r="M29" s="342">
        <v>6608</v>
      </c>
      <c r="N29" s="342">
        <f aca="true" t="shared" si="9" ref="N29:N35">L29-M29</f>
        <v>595</v>
      </c>
      <c r="O29" s="342">
        <f aca="true" t="shared" si="10" ref="O29:O35">$F29*N29</f>
        <v>238000</v>
      </c>
      <c r="P29" s="343">
        <f aca="true" t="shared" si="11" ref="P29:P35">O29/1000000</f>
        <v>0.238</v>
      </c>
      <c r="Q29" s="509"/>
    </row>
    <row r="30" spans="1:17" ht="15.75" customHeight="1">
      <c r="A30" s="276">
        <v>18</v>
      </c>
      <c r="B30" s="345" t="s">
        <v>28</v>
      </c>
      <c r="C30" s="335">
        <v>4864887</v>
      </c>
      <c r="D30" s="348" t="s">
        <v>12</v>
      </c>
      <c r="E30" s="327" t="s">
        <v>347</v>
      </c>
      <c r="F30" s="335">
        <v>1000</v>
      </c>
      <c r="G30" s="341">
        <v>795</v>
      </c>
      <c r="H30" s="342">
        <v>793</v>
      </c>
      <c r="I30" s="342">
        <f t="shared" si="6"/>
        <v>2</v>
      </c>
      <c r="J30" s="342">
        <f t="shared" si="7"/>
        <v>2000</v>
      </c>
      <c r="K30" s="343">
        <f t="shared" si="8"/>
        <v>0.002</v>
      </c>
      <c r="L30" s="341">
        <v>27784</v>
      </c>
      <c r="M30" s="342">
        <v>27731</v>
      </c>
      <c r="N30" s="342">
        <f t="shared" si="9"/>
        <v>53</v>
      </c>
      <c r="O30" s="342">
        <f t="shared" si="10"/>
        <v>53000</v>
      </c>
      <c r="P30" s="343">
        <f t="shared" si="11"/>
        <v>0.053</v>
      </c>
      <c r="Q30" s="469"/>
    </row>
    <row r="31" spans="1:17" ht="15.75" customHeight="1">
      <c r="A31" s="276">
        <v>19</v>
      </c>
      <c r="B31" s="345" t="s">
        <v>29</v>
      </c>
      <c r="C31" s="335">
        <v>4864880</v>
      </c>
      <c r="D31" s="348" t="s">
        <v>12</v>
      </c>
      <c r="E31" s="327" t="s">
        <v>347</v>
      </c>
      <c r="F31" s="335">
        <v>500</v>
      </c>
      <c r="G31" s="341">
        <v>650</v>
      </c>
      <c r="H31" s="342">
        <v>642</v>
      </c>
      <c r="I31" s="342">
        <f>G31-H31</f>
        <v>8</v>
      </c>
      <c r="J31" s="342">
        <f>$F31*I31</f>
        <v>4000</v>
      </c>
      <c r="K31" s="343">
        <f>J31/1000000</f>
        <v>0.004</v>
      </c>
      <c r="L31" s="341">
        <v>117</v>
      </c>
      <c r="M31" s="342">
        <v>55</v>
      </c>
      <c r="N31" s="342">
        <f>L31-M31</f>
        <v>62</v>
      </c>
      <c r="O31" s="342">
        <f>$F31*N31</f>
        <v>31000</v>
      </c>
      <c r="P31" s="343">
        <f>O31/1000000</f>
        <v>0.031</v>
      </c>
      <c r="Q31" s="469" t="s">
        <v>450</v>
      </c>
    </row>
    <row r="32" spans="1:17" ht="15.75" customHeight="1">
      <c r="A32" s="276">
        <v>20</v>
      </c>
      <c r="B32" s="345" t="s">
        <v>30</v>
      </c>
      <c r="C32" s="335">
        <v>4864799</v>
      </c>
      <c r="D32" s="348" t="s">
        <v>12</v>
      </c>
      <c r="E32" s="327" t="s">
        <v>347</v>
      </c>
      <c r="F32" s="335">
        <v>100</v>
      </c>
      <c r="G32" s="341">
        <v>126530</v>
      </c>
      <c r="H32" s="342">
        <v>125964</v>
      </c>
      <c r="I32" s="342">
        <f t="shared" si="6"/>
        <v>566</v>
      </c>
      <c r="J32" s="342">
        <f t="shared" si="7"/>
        <v>56600</v>
      </c>
      <c r="K32" s="343">
        <f t="shared" si="8"/>
        <v>0.0566</v>
      </c>
      <c r="L32" s="341">
        <v>254460</v>
      </c>
      <c r="M32" s="342">
        <v>254134</v>
      </c>
      <c r="N32" s="342">
        <f t="shared" si="9"/>
        <v>326</v>
      </c>
      <c r="O32" s="342">
        <f t="shared" si="10"/>
        <v>32600</v>
      </c>
      <c r="P32" s="343">
        <f t="shared" si="11"/>
        <v>0.0326</v>
      </c>
      <c r="Q32" s="469"/>
    </row>
    <row r="33" spans="1:17" ht="15.75" customHeight="1">
      <c r="A33" s="276">
        <v>21</v>
      </c>
      <c r="B33" s="345" t="s">
        <v>31</v>
      </c>
      <c r="C33" s="335">
        <v>4864888</v>
      </c>
      <c r="D33" s="348" t="s">
        <v>12</v>
      </c>
      <c r="E33" s="327" t="s">
        <v>347</v>
      </c>
      <c r="F33" s="335">
        <v>1000</v>
      </c>
      <c r="G33" s="341">
        <v>996180</v>
      </c>
      <c r="H33" s="342">
        <v>996206</v>
      </c>
      <c r="I33" s="342">
        <f t="shared" si="6"/>
        <v>-26</v>
      </c>
      <c r="J33" s="342">
        <f t="shared" si="7"/>
        <v>-26000</v>
      </c>
      <c r="K33" s="343">
        <f t="shared" si="8"/>
        <v>-0.026</v>
      </c>
      <c r="L33" s="341">
        <v>992366</v>
      </c>
      <c r="M33" s="342">
        <v>992707</v>
      </c>
      <c r="N33" s="342">
        <f t="shared" si="9"/>
        <v>-341</v>
      </c>
      <c r="O33" s="342">
        <f t="shared" si="10"/>
        <v>-341000</v>
      </c>
      <c r="P33" s="343">
        <f t="shared" si="11"/>
        <v>-0.341</v>
      </c>
      <c r="Q33" s="469"/>
    </row>
    <row r="34" spans="1:17" ht="15.75" customHeight="1">
      <c r="A34" s="276">
        <v>22</v>
      </c>
      <c r="B34" s="345" t="s">
        <v>375</v>
      </c>
      <c r="C34" s="335">
        <v>5128402</v>
      </c>
      <c r="D34" s="348" t="s">
        <v>12</v>
      </c>
      <c r="E34" s="327" t="s">
        <v>347</v>
      </c>
      <c r="F34" s="335">
        <v>1000</v>
      </c>
      <c r="G34" s="341">
        <v>506</v>
      </c>
      <c r="H34" s="342">
        <v>513</v>
      </c>
      <c r="I34" s="342">
        <f t="shared" si="6"/>
        <v>-7</v>
      </c>
      <c r="J34" s="342">
        <f t="shared" si="7"/>
        <v>-7000</v>
      </c>
      <c r="K34" s="343">
        <f t="shared" si="8"/>
        <v>-0.007</v>
      </c>
      <c r="L34" s="341">
        <v>801</v>
      </c>
      <c r="M34" s="342">
        <v>1059</v>
      </c>
      <c r="N34" s="342">
        <f t="shared" si="9"/>
        <v>-258</v>
      </c>
      <c r="O34" s="342">
        <f t="shared" si="10"/>
        <v>-258000</v>
      </c>
      <c r="P34" s="343">
        <f t="shared" si="11"/>
        <v>-0.258</v>
      </c>
      <c r="Q34" s="480"/>
    </row>
    <row r="35" spans="1:16" ht="15.75" customHeight="1">
      <c r="A35" s="276">
        <v>23</v>
      </c>
      <c r="B35" s="345" t="s">
        <v>415</v>
      </c>
      <c r="C35" s="335">
        <v>5295124</v>
      </c>
      <c r="D35" s="348" t="s">
        <v>12</v>
      </c>
      <c r="E35" s="327" t="s">
        <v>347</v>
      </c>
      <c r="F35" s="335">
        <v>100</v>
      </c>
      <c r="G35" s="341">
        <v>72693</v>
      </c>
      <c r="H35" s="342">
        <v>71430</v>
      </c>
      <c r="I35" s="342">
        <f t="shared" si="6"/>
        <v>1263</v>
      </c>
      <c r="J35" s="342">
        <f t="shared" si="7"/>
        <v>126300</v>
      </c>
      <c r="K35" s="343">
        <f t="shared" si="8"/>
        <v>0.1263</v>
      </c>
      <c r="L35" s="341">
        <v>7211</v>
      </c>
      <c r="M35" s="342">
        <v>7139</v>
      </c>
      <c r="N35" s="342">
        <f t="shared" si="9"/>
        <v>72</v>
      </c>
      <c r="O35" s="342">
        <f t="shared" si="10"/>
        <v>7200</v>
      </c>
      <c r="P35" s="343">
        <f t="shared" si="11"/>
        <v>0.0072</v>
      </c>
    </row>
    <row r="36" spans="1:17" ht="15.75" customHeight="1">
      <c r="A36" s="276"/>
      <c r="B36" s="347" t="s">
        <v>32</v>
      </c>
      <c r="C36" s="335"/>
      <c r="D36" s="348"/>
      <c r="E36" s="327"/>
      <c r="F36" s="335"/>
      <c r="G36" s="341"/>
      <c r="H36" s="342"/>
      <c r="I36" s="342"/>
      <c r="J36" s="342"/>
      <c r="K36" s="343"/>
      <c r="L36" s="341"/>
      <c r="M36" s="342"/>
      <c r="N36" s="342"/>
      <c r="O36" s="342"/>
      <c r="P36" s="343"/>
      <c r="Q36" s="469"/>
    </row>
    <row r="37" spans="1:17" ht="15.75" customHeight="1">
      <c r="A37" s="276">
        <v>24</v>
      </c>
      <c r="B37" s="345" t="s">
        <v>372</v>
      </c>
      <c r="C37" s="335">
        <v>4865057</v>
      </c>
      <c r="D37" s="348" t="s">
        <v>12</v>
      </c>
      <c r="E37" s="327" t="s">
        <v>347</v>
      </c>
      <c r="F37" s="335">
        <v>1000</v>
      </c>
      <c r="G37" s="341">
        <v>630919</v>
      </c>
      <c r="H37" s="342">
        <v>632117</v>
      </c>
      <c r="I37" s="342">
        <f>G37-H37</f>
        <v>-1198</v>
      </c>
      <c r="J37" s="342">
        <f>$F37*I37</f>
        <v>-1198000</v>
      </c>
      <c r="K37" s="343">
        <f>J37/1000000</f>
        <v>-1.198</v>
      </c>
      <c r="L37" s="341">
        <v>796080</v>
      </c>
      <c r="M37" s="342">
        <v>796080</v>
      </c>
      <c r="N37" s="342">
        <f>L37-M37</f>
        <v>0</v>
      </c>
      <c r="O37" s="342">
        <f>$F37*N37</f>
        <v>0</v>
      </c>
      <c r="P37" s="343">
        <f>O37/1000000</f>
        <v>0</v>
      </c>
      <c r="Q37" s="480"/>
    </row>
    <row r="38" spans="1:17" ht="15.75" customHeight="1">
      <c r="A38" s="276">
        <v>25</v>
      </c>
      <c r="B38" s="345" t="s">
        <v>373</v>
      </c>
      <c r="C38" s="335">
        <v>4865058</v>
      </c>
      <c r="D38" s="348" t="s">
        <v>12</v>
      </c>
      <c r="E38" s="327" t="s">
        <v>347</v>
      </c>
      <c r="F38" s="335">
        <v>1000</v>
      </c>
      <c r="G38" s="341">
        <v>623195</v>
      </c>
      <c r="H38" s="342">
        <v>625274</v>
      </c>
      <c r="I38" s="342">
        <f>G38-H38</f>
        <v>-2079</v>
      </c>
      <c r="J38" s="342">
        <f>$F38*I38</f>
        <v>-2079000</v>
      </c>
      <c r="K38" s="343">
        <f>J38/1000000</f>
        <v>-2.079</v>
      </c>
      <c r="L38" s="341">
        <v>829250</v>
      </c>
      <c r="M38" s="342">
        <v>829250</v>
      </c>
      <c r="N38" s="342">
        <f>L38-M38</f>
        <v>0</v>
      </c>
      <c r="O38" s="342">
        <f>$F38*N38</f>
        <v>0</v>
      </c>
      <c r="P38" s="343">
        <f>O38/1000000</f>
        <v>0</v>
      </c>
      <c r="Q38" s="480"/>
    </row>
    <row r="39" spans="1:17" ht="15.75" customHeight="1">
      <c r="A39" s="276">
        <v>26</v>
      </c>
      <c r="B39" s="345" t="s">
        <v>33</v>
      </c>
      <c r="C39" s="335">
        <v>4902506</v>
      </c>
      <c r="D39" s="348" t="s">
        <v>12</v>
      </c>
      <c r="E39" s="327" t="s">
        <v>347</v>
      </c>
      <c r="F39" s="335">
        <v>400</v>
      </c>
      <c r="G39" s="276">
        <v>1015</v>
      </c>
      <c r="H39" s="277">
        <v>1061</v>
      </c>
      <c r="I39" s="277">
        <f>G39-H39</f>
        <v>-46</v>
      </c>
      <c r="J39" s="277">
        <f>$F39*I39</f>
        <v>-18400</v>
      </c>
      <c r="K39" s="762">
        <f>J39/1000000</f>
        <v>-0.0184</v>
      </c>
      <c r="L39" s="276">
        <v>999053</v>
      </c>
      <c r="M39" s="277">
        <v>999053</v>
      </c>
      <c r="N39" s="277">
        <f>L39-M39</f>
        <v>0</v>
      </c>
      <c r="O39" s="277">
        <f>$F39*N39</f>
        <v>0</v>
      </c>
      <c r="P39" s="762">
        <f>O39/1000000</f>
        <v>0</v>
      </c>
      <c r="Q39" s="509"/>
    </row>
    <row r="40" spans="1:17" ht="15.75" customHeight="1">
      <c r="A40" s="276">
        <v>27</v>
      </c>
      <c r="B40" s="345" t="s">
        <v>34</v>
      </c>
      <c r="C40" s="335">
        <v>5128405</v>
      </c>
      <c r="D40" s="348" t="s">
        <v>12</v>
      </c>
      <c r="E40" s="327" t="s">
        <v>347</v>
      </c>
      <c r="F40" s="335">
        <v>500</v>
      </c>
      <c r="G40" s="341">
        <v>5676</v>
      </c>
      <c r="H40" s="342">
        <v>5664</v>
      </c>
      <c r="I40" s="342">
        <f>G40-H40</f>
        <v>12</v>
      </c>
      <c r="J40" s="342">
        <f>$F40*I40</f>
        <v>6000</v>
      </c>
      <c r="K40" s="343">
        <f>J40/1000000</f>
        <v>0.006</v>
      </c>
      <c r="L40" s="341">
        <v>2375</v>
      </c>
      <c r="M40" s="342">
        <v>2307</v>
      </c>
      <c r="N40" s="342">
        <f>L40-M40</f>
        <v>68</v>
      </c>
      <c r="O40" s="342">
        <f>$F40*N40</f>
        <v>34000</v>
      </c>
      <c r="P40" s="343">
        <f>O40/1000000</f>
        <v>0.034</v>
      </c>
      <c r="Q40" s="469"/>
    </row>
    <row r="41" spans="1:17" ht="16.5" customHeight="1">
      <c r="A41" s="276"/>
      <c r="B41" s="346" t="s">
        <v>35</v>
      </c>
      <c r="C41" s="335"/>
      <c r="D41" s="349"/>
      <c r="E41" s="327"/>
      <c r="F41" s="335"/>
      <c r="G41" s="341"/>
      <c r="H41" s="342"/>
      <c r="I41" s="342"/>
      <c r="J41" s="342"/>
      <c r="K41" s="343"/>
      <c r="L41" s="341"/>
      <c r="M41" s="342"/>
      <c r="N41" s="342"/>
      <c r="O41" s="342"/>
      <c r="P41" s="343"/>
      <c r="Q41" s="469"/>
    </row>
    <row r="42" spans="1:17" ht="15" customHeight="1">
      <c r="A42" s="276">
        <v>28</v>
      </c>
      <c r="B42" s="345" t="s">
        <v>36</v>
      </c>
      <c r="C42" s="335">
        <v>4865054</v>
      </c>
      <c r="D42" s="348" t="s">
        <v>12</v>
      </c>
      <c r="E42" s="327" t="s">
        <v>347</v>
      </c>
      <c r="F42" s="335">
        <v>-1000</v>
      </c>
      <c r="G42" s="341">
        <v>23706</v>
      </c>
      <c r="H42" s="342">
        <v>23706</v>
      </c>
      <c r="I42" s="342">
        <f>G42-H42</f>
        <v>0</v>
      </c>
      <c r="J42" s="342">
        <f>$F42*I42</f>
        <v>0</v>
      </c>
      <c r="K42" s="343">
        <f>J42/1000000</f>
        <v>0</v>
      </c>
      <c r="L42" s="341">
        <v>980859</v>
      </c>
      <c r="M42" s="342">
        <v>980859</v>
      </c>
      <c r="N42" s="342">
        <f>L42-M42</f>
        <v>0</v>
      </c>
      <c r="O42" s="342">
        <f>$F42*N42</f>
        <v>0</v>
      </c>
      <c r="P42" s="343">
        <f>O42/1000000</f>
        <v>0</v>
      </c>
      <c r="Q42" s="469"/>
    </row>
    <row r="43" spans="1:17" ht="15" customHeight="1">
      <c r="A43" s="276"/>
      <c r="B43" s="345"/>
      <c r="C43" s="335">
        <v>4865041</v>
      </c>
      <c r="D43" s="348" t="s">
        <v>12</v>
      </c>
      <c r="E43" s="327" t="s">
        <v>347</v>
      </c>
      <c r="F43" s="335">
        <v>-1000</v>
      </c>
      <c r="G43" s="341">
        <v>999997</v>
      </c>
      <c r="H43" s="342">
        <v>1000000</v>
      </c>
      <c r="I43" s="342">
        <f>G43-H43</f>
        <v>-3</v>
      </c>
      <c r="J43" s="342">
        <f>$F43*I43</f>
        <v>3000</v>
      </c>
      <c r="K43" s="343">
        <f>J43/1000000</f>
        <v>0.003</v>
      </c>
      <c r="L43" s="341">
        <v>999969</v>
      </c>
      <c r="M43" s="342">
        <v>1000000</v>
      </c>
      <c r="N43" s="342">
        <f>L43-M43</f>
        <v>-31</v>
      </c>
      <c r="O43" s="342">
        <f>$F43*N43</f>
        <v>31000</v>
      </c>
      <c r="P43" s="343">
        <f>O43/1000000</f>
        <v>0.031</v>
      </c>
      <c r="Q43" s="469" t="s">
        <v>460</v>
      </c>
    </row>
    <row r="44" spans="1:17" ht="13.5" customHeight="1">
      <c r="A44" s="276">
        <v>29</v>
      </c>
      <c r="B44" s="345" t="s">
        <v>16</v>
      </c>
      <c r="C44" s="335">
        <v>4865036</v>
      </c>
      <c r="D44" s="348" t="s">
        <v>12</v>
      </c>
      <c r="E44" s="327" t="s">
        <v>347</v>
      </c>
      <c r="F44" s="335">
        <v>-1000</v>
      </c>
      <c r="G44" s="341">
        <v>13102</v>
      </c>
      <c r="H44" s="342">
        <v>12873</v>
      </c>
      <c r="I44" s="342">
        <f>G44-H44</f>
        <v>229</v>
      </c>
      <c r="J44" s="342">
        <f>$F44*I44</f>
        <v>-229000</v>
      </c>
      <c r="K44" s="343">
        <f>J44/1000000</f>
        <v>-0.229</v>
      </c>
      <c r="L44" s="341">
        <v>996812</v>
      </c>
      <c r="M44" s="342">
        <v>996755</v>
      </c>
      <c r="N44" s="342">
        <f>L44-M44</f>
        <v>57</v>
      </c>
      <c r="O44" s="342">
        <f>$F44*N44</f>
        <v>-57000</v>
      </c>
      <c r="P44" s="343">
        <f>O44/1000000</f>
        <v>-0.057</v>
      </c>
      <c r="Q44" s="466"/>
    </row>
    <row r="45" spans="1:17" ht="13.5" customHeight="1">
      <c r="A45" s="277">
        <v>30</v>
      </c>
      <c r="B45" s="345" t="s">
        <v>17</v>
      </c>
      <c r="C45" s="335">
        <v>5295168</v>
      </c>
      <c r="D45" s="348" t="s">
        <v>12</v>
      </c>
      <c r="E45" s="327" t="s">
        <v>347</v>
      </c>
      <c r="F45" s="335">
        <v>-1000</v>
      </c>
      <c r="G45" s="341">
        <v>984739</v>
      </c>
      <c r="H45" s="342">
        <v>984101</v>
      </c>
      <c r="I45" s="342">
        <f>G45-H45</f>
        <v>638</v>
      </c>
      <c r="J45" s="342">
        <f>$F45*I45</f>
        <v>-638000</v>
      </c>
      <c r="K45" s="343">
        <f>J45/1000000</f>
        <v>-0.638</v>
      </c>
      <c r="L45" s="341">
        <v>999953</v>
      </c>
      <c r="M45" s="342">
        <v>999832</v>
      </c>
      <c r="N45" s="342">
        <f>L45-M45</f>
        <v>121</v>
      </c>
      <c r="O45" s="342">
        <f>$F45*N45</f>
        <v>-121000</v>
      </c>
      <c r="P45" s="343">
        <f>O45/1000000</f>
        <v>-0.121</v>
      </c>
      <c r="Q45" s="466"/>
    </row>
    <row r="46" spans="2:17" ht="14.25" customHeight="1">
      <c r="B46" s="346" t="s">
        <v>37</v>
      </c>
      <c r="C46" s="335"/>
      <c r="D46" s="349"/>
      <c r="E46" s="327"/>
      <c r="F46" s="335"/>
      <c r="G46" s="341"/>
      <c r="H46" s="342"/>
      <c r="I46" s="342"/>
      <c r="J46" s="342"/>
      <c r="K46" s="343"/>
      <c r="L46" s="341"/>
      <c r="M46" s="342"/>
      <c r="N46" s="342"/>
      <c r="O46" s="342"/>
      <c r="P46" s="343"/>
      <c r="Q46" s="469"/>
    </row>
    <row r="47" spans="1:17" ht="15.75" customHeight="1">
      <c r="A47" s="276">
        <v>31</v>
      </c>
      <c r="B47" s="345" t="s">
        <v>38</v>
      </c>
      <c r="C47" s="335">
        <v>4864989</v>
      </c>
      <c r="D47" s="348" t="s">
        <v>12</v>
      </c>
      <c r="E47" s="327" t="s">
        <v>347</v>
      </c>
      <c r="F47" s="335">
        <v>-1000</v>
      </c>
      <c r="G47" s="341">
        <v>8435</v>
      </c>
      <c r="H47" s="342">
        <v>7392</v>
      </c>
      <c r="I47" s="342">
        <f>G47-H47</f>
        <v>1043</v>
      </c>
      <c r="J47" s="342">
        <f>$F47*I47</f>
        <v>-1043000</v>
      </c>
      <c r="K47" s="343">
        <f>J47/1000000</f>
        <v>-1.043</v>
      </c>
      <c r="L47" s="341">
        <v>999560</v>
      </c>
      <c r="M47" s="342">
        <v>999560</v>
      </c>
      <c r="N47" s="342">
        <f>L47-M47</f>
        <v>0</v>
      </c>
      <c r="O47" s="342">
        <f>$F47*N47</f>
        <v>0</v>
      </c>
      <c r="P47" s="343">
        <f>O47/1000000</f>
        <v>0</v>
      </c>
      <c r="Q47" s="469"/>
    </row>
    <row r="48" spans="1:17" ht="15.75" customHeight="1">
      <c r="A48" s="276"/>
      <c r="B48" s="346" t="s">
        <v>383</v>
      </c>
      <c r="C48" s="335"/>
      <c r="D48" s="348"/>
      <c r="E48" s="327"/>
      <c r="F48" s="335"/>
      <c r="G48" s="341"/>
      <c r="H48" s="342"/>
      <c r="I48" s="342"/>
      <c r="J48" s="342"/>
      <c r="K48" s="343"/>
      <c r="L48" s="341"/>
      <c r="M48" s="342"/>
      <c r="N48" s="342"/>
      <c r="O48" s="342"/>
      <c r="P48" s="343"/>
      <c r="Q48" s="469"/>
    </row>
    <row r="49" spans="1:17" s="781" customFormat="1" ht="15.75" customHeight="1">
      <c r="A49" s="772">
        <v>32</v>
      </c>
      <c r="B49" s="773" t="s">
        <v>434</v>
      </c>
      <c r="C49" s="774">
        <v>5295166</v>
      </c>
      <c r="D49" s="775" t="s">
        <v>12</v>
      </c>
      <c r="E49" s="776" t="s">
        <v>347</v>
      </c>
      <c r="F49" s="774">
        <v>-1000</v>
      </c>
      <c r="G49" s="777">
        <v>42092</v>
      </c>
      <c r="H49" s="778">
        <v>36387</v>
      </c>
      <c r="I49" s="778">
        <f>G49-H49</f>
        <v>5705</v>
      </c>
      <c r="J49" s="778">
        <f>$F49*I49</f>
        <v>-5705000</v>
      </c>
      <c r="K49" s="779">
        <f>J49/1000000</f>
        <v>-5.705</v>
      </c>
      <c r="L49" s="777">
        <v>12</v>
      </c>
      <c r="M49" s="778">
        <v>12</v>
      </c>
      <c r="N49" s="778">
        <f>L49-M49</f>
        <v>0</v>
      </c>
      <c r="O49" s="778">
        <f>$F49*N49</f>
        <v>0</v>
      </c>
      <c r="P49" s="779">
        <f>O49/1000000</f>
        <v>0</v>
      </c>
      <c r="Q49" s="780"/>
    </row>
    <row r="50" spans="1:17" ht="18.75" customHeight="1">
      <c r="A50" s="276">
        <v>33</v>
      </c>
      <c r="B50" s="345" t="s">
        <v>390</v>
      </c>
      <c r="C50" s="335">
        <v>4864992</v>
      </c>
      <c r="D50" s="348" t="s">
        <v>12</v>
      </c>
      <c r="E50" s="327" t="s">
        <v>347</v>
      </c>
      <c r="F50" s="335">
        <v>-1000</v>
      </c>
      <c r="G50" s="341">
        <v>16143</v>
      </c>
      <c r="H50" s="342">
        <v>14587</v>
      </c>
      <c r="I50" s="342">
        <f>G50-H50</f>
        <v>1556</v>
      </c>
      <c r="J50" s="342">
        <f>$F50*I50</f>
        <v>-1556000</v>
      </c>
      <c r="K50" s="343">
        <f>J50/1000000</f>
        <v>-1.556</v>
      </c>
      <c r="L50" s="341">
        <v>998816</v>
      </c>
      <c r="M50" s="342">
        <v>998816</v>
      </c>
      <c r="N50" s="342">
        <f>L50-M50</f>
        <v>0</v>
      </c>
      <c r="O50" s="342">
        <f>$F50*N50</f>
        <v>0</v>
      </c>
      <c r="P50" s="343">
        <f>O50/1000000</f>
        <v>0</v>
      </c>
      <c r="Q50" s="495"/>
    </row>
    <row r="51" spans="1:17" ht="15.75" customHeight="1">
      <c r="A51" s="276">
        <v>34</v>
      </c>
      <c r="B51" s="345" t="s">
        <v>384</v>
      </c>
      <c r="C51" s="335">
        <v>4864981</v>
      </c>
      <c r="D51" s="348" t="s">
        <v>12</v>
      </c>
      <c r="E51" s="327" t="s">
        <v>347</v>
      </c>
      <c r="F51" s="335">
        <v>-1000</v>
      </c>
      <c r="G51" s="341">
        <v>32922</v>
      </c>
      <c r="H51" s="342">
        <v>29740</v>
      </c>
      <c r="I51" s="342">
        <f>G51-H51</f>
        <v>3182</v>
      </c>
      <c r="J51" s="342">
        <f>$F51*I51</f>
        <v>-3182000</v>
      </c>
      <c r="K51" s="343">
        <f>J51/1000000</f>
        <v>-3.182</v>
      </c>
      <c r="L51" s="341">
        <v>1594</v>
      </c>
      <c r="M51" s="342">
        <v>1594</v>
      </c>
      <c r="N51" s="342">
        <f>L51-M51</f>
        <v>0</v>
      </c>
      <c r="O51" s="342">
        <f>$F51*N51</f>
        <v>0</v>
      </c>
      <c r="P51" s="343">
        <f>O51/1000000</f>
        <v>0</v>
      </c>
      <c r="Q51" s="495"/>
    </row>
    <row r="52" spans="1:17" ht="12" customHeight="1">
      <c r="A52" s="276"/>
      <c r="B52" s="347" t="s">
        <v>404</v>
      </c>
      <c r="C52" s="335"/>
      <c r="D52" s="348"/>
      <c r="E52" s="327"/>
      <c r="F52" s="335"/>
      <c r="G52" s="341"/>
      <c r="H52" s="342"/>
      <c r="I52" s="342"/>
      <c r="J52" s="342"/>
      <c r="K52" s="343"/>
      <c r="L52" s="341"/>
      <c r="M52" s="342"/>
      <c r="N52" s="342"/>
      <c r="O52" s="342"/>
      <c r="P52" s="343"/>
      <c r="Q52" s="470"/>
    </row>
    <row r="53" spans="1:17" ht="15.75" customHeight="1">
      <c r="A53" s="276">
        <v>35</v>
      </c>
      <c r="B53" s="345" t="s">
        <v>15</v>
      </c>
      <c r="C53" s="335">
        <v>5128463</v>
      </c>
      <c r="D53" s="348" t="s">
        <v>12</v>
      </c>
      <c r="E53" s="327" t="s">
        <v>347</v>
      </c>
      <c r="F53" s="335">
        <v>-1000</v>
      </c>
      <c r="G53" s="341">
        <v>8767</v>
      </c>
      <c r="H53" s="342">
        <v>7731</v>
      </c>
      <c r="I53" s="342">
        <f>G53-H53</f>
        <v>1036</v>
      </c>
      <c r="J53" s="342">
        <f>$F53*I53</f>
        <v>-1036000</v>
      </c>
      <c r="K53" s="343">
        <f>J53/1000000</f>
        <v>-1.036</v>
      </c>
      <c r="L53" s="341">
        <v>998414</v>
      </c>
      <c r="M53" s="342">
        <v>998414</v>
      </c>
      <c r="N53" s="342">
        <f>L53-M53</f>
        <v>0</v>
      </c>
      <c r="O53" s="342">
        <f>$F53*N53</f>
        <v>0</v>
      </c>
      <c r="P53" s="343">
        <f>O53/1000000</f>
        <v>0</v>
      </c>
      <c r="Q53" s="470"/>
    </row>
    <row r="54" spans="1:17" ht="18.75" customHeight="1">
      <c r="A54" s="276">
        <v>36</v>
      </c>
      <c r="B54" s="345" t="s">
        <v>16</v>
      </c>
      <c r="C54" s="335">
        <v>5128468</v>
      </c>
      <c r="D54" s="348" t="s">
        <v>12</v>
      </c>
      <c r="E54" s="327" t="s">
        <v>347</v>
      </c>
      <c r="F54" s="335">
        <v>-1000</v>
      </c>
      <c r="G54" s="341">
        <v>1877</v>
      </c>
      <c r="H54" s="342">
        <v>977</v>
      </c>
      <c r="I54" s="342">
        <f>G54-H54</f>
        <v>900</v>
      </c>
      <c r="J54" s="342">
        <f>$F54*I54</f>
        <v>-900000</v>
      </c>
      <c r="K54" s="343">
        <f>J54/1000000</f>
        <v>-0.9</v>
      </c>
      <c r="L54" s="341">
        <v>0</v>
      </c>
      <c r="M54" s="342">
        <v>0</v>
      </c>
      <c r="N54" s="342">
        <f>L54-M54</f>
        <v>0</v>
      </c>
      <c r="O54" s="342">
        <f>$F54*N54</f>
        <v>0</v>
      </c>
      <c r="P54" s="343">
        <f>O54/1000000</f>
        <v>0</v>
      </c>
      <c r="Q54" s="476"/>
    </row>
    <row r="55" spans="1:17" ht="15" customHeight="1">
      <c r="A55" s="276"/>
      <c r="B55" s="347" t="s">
        <v>408</v>
      </c>
      <c r="C55" s="335"/>
      <c r="D55" s="348"/>
      <c r="E55" s="327"/>
      <c r="F55" s="335"/>
      <c r="G55" s="341"/>
      <c r="H55" s="342"/>
      <c r="I55" s="342"/>
      <c r="J55" s="342"/>
      <c r="K55" s="343"/>
      <c r="L55" s="341"/>
      <c r="M55" s="342"/>
      <c r="N55" s="342"/>
      <c r="O55" s="342"/>
      <c r="P55" s="343"/>
      <c r="Q55" s="476"/>
    </row>
    <row r="56" spans="1:17" ht="15.75" customHeight="1">
      <c r="A56" s="276">
        <v>37</v>
      </c>
      <c r="B56" s="345" t="s">
        <v>15</v>
      </c>
      <c r="C56" s="335">
        <v>4864903</v>
      </c>
      <c r="D56" s="348" t="s">
        <v>12</v>
      </c>
      <c r="E56" s="327" t="s">
        <v>347</v>
      </c>
      <c r="F56" s="335">
        <v>-1000</v>
      </c>
      <c r="G56" s="341">
        <v>993176</v>
      </c>
      <c r="H56" s="342">
        <v>993176</v>
      </c>
      <c r="I56" s="342">
        <f>G56-H56</f>
        <v>0</v>
      </c>
      <c r="J56" s="342">
        <f>$F56*I56</f>
        <v>0</v>
      </c>
      <c r="K56" s="343">
        <f>J56/1000000</f>
        <v>0</v>
      </c>
      <c r="L56" s="341">
        <v>998743</v>
      </c>
      <c r="M56" s="342">
        <v>998743</v>
      </c>
      <c r="N56" s="342">
        <f>L56-M56</f>
        <v>0</v>
      </c>
      <c r="O56" s="342">
        <f>$F56*N56</f>
        <v>0</v>
      </c>
      <c r="P56" s="343">
        <f>O56/1000000</f>
        <v>0</v>
      </c>
      <c r="Q56" s="466"/>
    </row>
    <row r="57" spans="1:17" ht="15" customHeight="1">
      <c r="A57" s="276">
        <v>38</v>
      </c>
      <c r="B57" s="345" t="s">
        <v>16</v>
      </c>
      <c r="C57" s="335">
        <v>4864946</v>
      </c>
      <c r="D57" s="348" t="s">
        <v>12</v>
      </c>
      <c r="E57" s="327" t="s">
        <v>347</v>
      </c>
      <c r="F57" s="335">
        <v>-1000</v>
      </c>
      <c r="G57" s="341">
        <v>13808</v>
      </c>
      <c r="H57" s="342">
        <v>11213</v>
      </c>
      <c r="I57" s="342">
        <f>G57-H57</f>
        <v>2595</v>
      </c>
      <c r="J57" s="342">
        <f>$F57*I57</f>
        <v>-2595000</v>
      </c>
      <c r="K57" s="343">
        <f>J57/1000000</f>
        <v>-2.595</v>
      </c>
      <c r="L57" s="341">
        <v>1400</v>
      </c>
      <c r="M57" s="342">
        <v>1400</v>
      </c>
      <c r="N57" s="342">
        <f>L57-M57</f>
        <v>0</v>
      </c>
      <c r="O57" s="342">
        <f>$F57*N57</f>
        <v>0</v>
      </c>
      <c r="P57" s="343">
        <f>O57/1000000</f>
        <v>0</v>
      </c>
      <c r="Q57" s="466"/>
    </row>
    <row r="58" spans="1:17" ht="14.25" customHeight="1">
      <c r="A58" s="276"/>
      <c r="B58" s="347" t="s">
        <v>382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69"/>
    </row>
    <row r="59" spans="1:17" ht="14.25" customHeight="1">
      <c r="A59" s="276"/>
      <c r="B59" s="347" t="s">
        <v>43</v>
      </c>
      <c r="C59" s="335"/>
      <c r="D59" s="348"/>
      <c r="E59" s="327"/>
      <c r="F59" s="335"/>
      <c r="G59" s="341"/>
      <c r="H59" s="342"/>
      <c r="I59" s="342"/>
      <c r="J59" s="342"/>
      <c r="K59" s="343"/>
      <c r="L59" s="341"/>
      <c r="M59" s="342"/>
      <c r="N59" s="342"/>
      <c r="O59" s="342"/>
      <c r="P59" s="343"/>
      <c r="Q59" s="469"/>
    </row>
    <row r="60" spans="1:17" ht="15.75" customHeight="1">
      <c r="A60" s="277">
        <v>39</v>
      </c>
      <c r="B60" s="345" t="s">
        <v>44</v>
      </c>
      <c r="C60" s="335">
        <v>4864843</v>
      </c>
      <c r="D60" s="348" t="s">
        <v>12</v>
      </c>
      <c r="E60" s="327" t="s">
        <v>347</v>
      </c>
      <c r="F60" s="335">
        <v>1000</v>
      </c>
      <c r="G60" s="341">
        <v>2053</v>
      </c>
      <c r="H60" s="342">
        <v>2059</v>
      </c>
      <c r="I60" s="342">
        <f>G60-H60</f>
        <v>-6</v>
      </c>
      <c r="J60" s="342">
        <f>$F60*I60</f>
        <v>-6000</v>
      </c>
      <c r="K60" s="343">
        <f>J60/1000000</f>
        <v>-0.006</v>
      </c>
      <c r="L60" s="341">
        <v>27137</v>
      </c>
      <c r="M60" s="342">
        <v>27146</v>
      </c>
      <c r="N60" s="342">
        <f>L60-M60</f>
        <v>-9</v>
      </c>
      <c r="O60" s="342">
        <f>$F60*N60</f>
        <v>-9000</v>
      </c>
      <c r="P60" s="343">
        <f>O60/1000000</f>
        <v>-0.009</v>
      </c>
      <c r="Q60" s="469"/>
    </row>
    <row r="61" spans="1:17" s="515" customFormat="1" ht="15.75" customHeight="1" thickBot="1">
      <c r="A61" s="322">
        <v>40</v>
      </c>
      <c r="B61" s="345" t="s">
        <v>45</v>
      </c>
      <c r="C61" s="315">
        <v>5295123</v>
      </c>
      <c r="D61" s="260" t="s">
        <v>12</v>
      </c>
      <c r="E61" s="261" t="s">
        <v>347</v>
      </c>
      <c r="F61" s="491">
        <v>100</v>
      </c>
      <c r="G61" s="341">
        <v>1775</v>
      </c>
      <c r="H61" s="342">
        <v>1751</v>
      </c>
      <c r="I61" s="342">
        <f>G61-H61</f>
        <v>24</v>
      </c>
      <c r="J61" s="342">
        <f>$F61*I61</f>
        <v>2400</v>
      </c>
      <c r="K61" s="343">
        <f>J61/1000000</f>
        <v>0.0024</v>
      </c>
      <c r="L61" s="341">
        <v>24929</v>
      </c>
      <c r="M61" s="342">
        <v>25281</v>
      </c>
      <c r="N61" s="342">
        <f>L61-M61</f>
        <v>-352</v>
      </c>
      <c r="O61" s="342">
        <f>$F61*N61</f>
        <v>-35200</v>
      </c>
      <c r="P61" s="343">
        <f>O61/1000000</f>
        <v>-0.0352</v>
      </c>
      <c r="Q61" s="492"/>
    </row>
    <row r="62" spans="1:17" ht="21.75" customHeight="1" thickBot="1" thickTop="1">
      <c r="A62" s="277"/>
      <c r="B62" s="490" t="s">
        <v>312</v>
      </c>
      <c r="C62" s="39"/>
      <c r="D62" s="349"/>
      <c r="E62" s="327"/>
      <c r="F62" s="39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584" t="str">
        <f>Q1</f>
        <v>DECEMBER-2016</v>
      </c>
    </row>
    <row r="63" spans="1:17" ht="15.75" customHeight="1" thickTop="1">
      <c r="A63" s="275"/>
      <c r="B63" s="344" t="s">
        <v>46</v>
      </c>
      <c r="C63" s="325"/>
      <c r="D63" s="350"/>
      <c r="E63" s="350"/>
      <c r="F63" s="325"/>
      <c r="G63" s="585"/>
      <c r="H63" s="586"/>
      <c r="I63" s="586"/>
      <c r="J63" s="586"/>
      <c r="K63" s="587"/>
      <c r="L63" s="585"/>
      <c r="M63" s="586"/>
      <c r="N63" s="586"/>
      <c r="O63" s="586"/>
      <c r="P63" s="587"/>
      <c r="Q63" s="588"/>
    </row>
    <row r="64" spans="1:17" ht="15.75" customHeight="1">
      <c r="A64" s="276">
        <v>41</v>
      </c>
      <c r="B64" s="519" t="s">
        <v>83</v>
      </c>
      <c r="C64" s="335">
        <v>4865169</v>
      </c>
      <c r="D64" s="349" t="s">
        <v>12</v>
      </c>
      <c r="E64" s="327" t="s">
        <v>347</v>
      </c>
      <c r="F64" s="335">
        <v>1000</v>
      </c>
      <c r="G64" s="341">
        <v>1360</v>
      </c>
      <c r="H64" s="342">
        <v>1360</v>
      </c>
      <c r="I64" s="342">
        <f>G64-H64</f>
        <v>0</v>
      </c>
      <c r="J64" s="342">
        <f>$F64*I64</f>
        <v>0</v>
      </c>
      <c r="K64" s="343">
        <f>J64/1000000</f>
        <v>0</v>
      </c>
      <c r="L64" s="341">
        <v>61309</v>
      </c>
      <c r="M64" s="342">
        <v>61309</v>
      </c>
      <c r="N64" s="342">
        <f>L64-M64</f>
        <v>0</v>
      </c>
      <c r="O64" s="342">
        <f>$F64*N64</f>
        <v>0</v>
      </c>
      <c r="P64" s="343">
        <f>O64/1000000</f>
        <v>0</v>
      </c>
      <c r="Q64" s="469"/>
    </row>
    <row r="65" spans="1:17" ht="15.75" customHeight="1">
      <c r="A65" s="276"/>
      <c r="B65" s="346" t="s">
        <v>309</v>
      </c>
      <c r="C65" s="335"/>
      <c r="D65" s="349"/>
      <c r="E65" s="327"/>
      <c r="F65" s="335"/>
      <c r="G65" s="341"/>
      <c r="H65" s="342"/>
      <c r="I65" s="342"/>
      <c r="J65" s="342"/>
      <c r="K65" s="343"/>
      <c r="L65" s="341"/>
      <c r="M65" s="342"/>
      <c r="N65" s="342"/>
      <c r="O65" s="342"/>
      <c r="P65" s="343"/>
      <c r="Q65" s="469"/>
    </row>
    <row r="66" spans="1:17" ht="15.75" customHeight="1">
      <c r="A66" s="276">
        <v>42</v>
      </c>
      <c r="B66" s="345" t="s">
        <v>308</v>
      </c>
      <c r="C66" s="335">
        <v>4902503</v>
      </c>
      <c r="D66" s="349" t="s">
        <v>12</v>
      </c>
      <c r="E66" s="327" t="s">
        <v>347</v>
      </c>
      <c r="F66" s="753">
        <v>416.66</v>
      </c>
      <c r="G66" s="341">
        <v>998410</v>
      </c>
      <c r="H66" s="342">
        <v>998352</v>
      </c>
      <c r="I66" s="342">
        <f>G66-H66</f>
        <v>58</v>
      </c>
      <c r="J66" s="342">
        <f>$F66*I66</f>
        <v>24166.280000000002</v>
      </c>
      <c r="K66" s="343">
        <f>J66/1000000</f>
        <v>0.024166280000000002</v>
      </c>
      <c r="L66" s="341">
        <v>266</v>
      </c>
      <c r="M66" s="342">
        <v>257</v>
      </c>
      <c r="N66" s="342">
        <f>L66-M66</f>
        <v>9</v>
      </c>
      <c r="O66" s="342">
        <f>$F66*N66</f>
        <v>3749.94</v>
      </c>
      <c r="P66" s="343">
        <f>O66/1000000</f>
        <v>0.0037499400000000002</v>
      </c>
      <c r="Q66" s="469"/>
    </row>
    <row r="67" spans="1:17" ht="15.75" customHeight="1">
      <c r="A67" s="276"/>
      <c r="B67" s="303" t="s">
        <v>52</v>
      </c>
      <c r="C67" s="336"/>
      <c r="D67" s="351"/>
      <c r="E67" s="351"/>
      <c r="F67" s="336"/>
      <c r="G67" s="341"/>
      <c r="H67" s="342"/>
      <c r="I67" s="342"/>
      <c r="J67" s="342"/>
      <c r="K67" s="343"/>
      <c r="L67" s="341"/>
      <c r="M67" s="342"/>
      <c r="N67" s="342"/>
      <c r="O67" s="342"/>
      <c r="P67" s="343"/>
      <c r="Q67" s="469"/>
    </row>
    <row r="68" spans="1:17" ht="15.75" customHeight="1">
      <c r="A68" s="276">
        <v>43</v>
      </c>
      <c r="B68" s="496" t="s">
        <v>53</v>
      </c>
      <c r="C68" s="336">
        <v>4865090</v>
      </c>
      <c r="D68" s="497" t="s">
        <v>12</v>
      </c>
      <c r="E68" s="327" t="s">
        <v>347</v>
      </c>
      <c r="F68" s="336">
        <v>100</v>
      </c>
      <c r="G68" s="341">
        <v>9133</v>
      </c>
      <c r="H68" s="342">
        <v>9135</v>
      </c>
      <c r="I68" s="342">
        <f>G68-H68</f>
        <v>-2</v>
      </c>
      <c r="J68" s="342">
        <f>$F68*I68</f>
        <v>-200</v>
      </c>
      <c r="K68" s="343">
        <f>J68/1000000</f>
        <v>-0.0002</v>
      </c>
      <c r="L68" s="341">
        <v>37461</v>
      </c>
      <c r="M68" s="342">
        <v>37478</v>
      </c>
      <c r="N68" s="342">
        <f>L68-M68</f>
        <v>-17</v>
      </c>
      <c r="O68" s="342">
        <f>$F68*N68</f>
        <v>-1700</v>
      </c>
      <c r="P68" s="343">
        <f>O68/1000000</f>
        <v>-0.0017</v>
      </c>
      <c r="Q68" s="520"/>
    </row>
    <row r="69" spans="1:17" ht="15.75" customHeight="1">
      <c r="A69" s="276">
        <v>44</v>
      </c>
      <c r="B69" s="496" t="s">
        <v>54</v>
      </c>
      <c r="C69" s="336">
        <v>4902519</v>
      </c>
      <c r="D69" s="497" t="s">
        <v>12</v>
      </c>
      <c r="E69" s="327" t="s">
        <v>347</v>
      </c>
      <c r="F69" s="336">
        <v>100</v>
      </c>
      <c r="G69" s="341">
        <v>12254</v>
      </c>
      <c r="H69" s="342">
        <v>12253</v>
      </c>
      <c r="I69" s="342">
        <f>G69-H69</f>
        <v>1</v>
      </c>
      <c r="J69" s="342">
        <f>$F69*I69</f>
        <v>100</v>
      </c>
      <c r="K69" s="343">
        <f>J69/1000000</f>
        <v>0.0001</v>
      </c>
      <c r="L69" s="341">
        <v>72884</v>
      </c>
      <c r="M69" s="342">
        <v>72860</v>
      </c>
      <c r="N69" s="342">
        <f>L69-M69</f>
        <v>24</v>
      </c>
      <c r="O69" s="342">
        <f>$F69*N69</f>
        <v>2400</v>
      </c>
      <c r="P69" s="343">
        <f>O69/1000000</f>
        <v>0.0024</v>
      </c>
      <c r="Q69" s="469"/>
    </row>
    <row r="70" spans="1:17" ht="15.75" customHeight="1">
      <c r="A70" s="276">
        <v>45</v>
      </c>
      <c r="B70" s="496" t="s">
        <v>55</v>
      </c>
      <c r="C70" s="336">
        <v>4902539</v>
      </c>
      <c r="D70" s="497" t="s">
        <v>12</v>
      </c>
      <c r="E70" s="327" t="s">
        <v>347</v>
      </c>
      <c r="F70" s="336">
        <v>100</v>
      </c>
      <c r="G70" s="341">
        <v>722</v>
      </c>
      <c r="H70" s="342">
        <v>728</v>
      </c>
      <c r="I70" s="342">
        <f>G70-H70</f>
        <v>-6</v>
      </c>
      <c r="J70" s="342">
        <f>$F70*I70</f>
        <v>-600</v>
      </c>
      <c r="K70" s="343">
        <f>J70/1000000</f>
        <v>-0.0006</v>
      </c>
      <c r="L70" s="341">
        <v>12946</v>
      </c>
      <c r="M70" s="342">
        <v>13063</v>
      </c>
      <c r="N70" s="342">
        <f>L70-M70</f>
        <v>-117</v>
      </c>
      <c r="O70" s="342">
        <f>$F70*N70</f>
        <v>-11700</v>
      </c>
      <c r="P70" s="343">
        <f>O70/1000000</f>
        <v>-0.0117</v>
      </c>
      <c r="Q70" s="469"/>
    </row>
    <row r="71" spans="1:17" ht="15.75" customHeight="1">
      <c r="A71" s="276"/>
      <c r="B71" s="303" t="s">
        <v>56</v>
      </c>
      <c r="C71" s="336"/>
      <c r="D71" s="351"/>
      <c r="E71" s="351"/>
      <c r="F71" s="336"/>
      <c r="G71" s="341"/>
      <c r="H71" s="342"/>
      <c r="I71" s="342"/>
      <c r="J71" s="342"/>
      <c r="K71" s="343"/>
      <c r="L71" s="341"/>
      <c r="M71" s="342"/>
      <c r="N71" s="342"/>
      <c r="O71" s="342"/>
      <c r="P71" s="343"/>
      <c r="Q71" s="469"/>
    </row>
    <row r="72" spans="1:17" ht="15.75" customHeight="1">
      <c r="A72" s="276">
        <v>46</v>
      </c>
      <c r="B72" s="496" t="s">
        <v>57</v>
      </c>
      <c r="C72" s="335">
        <v>4902554</v>
      </c>
      <c r="D72" s="127" t="s">
        <v>12</v>
      </c>
      <c r="E72" s="96" t="s">
        <v>347</v>
      </c>
      <c r="F72" s="322">
        <v>100</v>
      </c>
      <c r="G72" s="341">
        <v>13682</v>
      </c>
      <c r="H72" s="342">
        <v>13682</v>
      </c>
      <c r="I72" s="283">
        <f>G72-H72</f>
        <v>0</v>
      </c>
      <c r="J72" s="283">
        <f>$F72*I72</f>
        <v>0</v>
      </c>
      <c r="K72" s="283">
        <f>J72/1000000</f>
        <v>0</v>
      </c>
      <c r="L72" s="341">
        <v>11828</v>
      </c>
      <c r="M72" s="342">
        <v>11828</v>
      </c>
      <c r="N72" s="283">
        <f>L72-M72</f>
        <v>0</v>
      </c>
      <c r="O72" s="283">
        <f>$F72*N72</f>
        <v>0</v>
      </c>
      <c r="P72" s="283">
        <f>O72/1000000</f>
        <v>0</v>
      </c>
      <c r="Q72" s="482"/>
    </row>
    <row r="73" spans="1:17" ht="15.75" customHeight="1">
      <c r="A73" s="276"/>
      <c r="B73" s="496"/>
      <c r="C73" s="336">
        <v>4902591</v>
      </c>
      <c r="D73" s="497" t="s">
        <v>12</v>
      </c>
      <c r="E73" s="327" t="s">
        <v>347</v>
      </c>
      <c r="F73" s="336">
        <v>1333</v>
      </c>
      <c r="G73" s="341">
        <v>0</v>
      </c>
      <c r="H73" s="342">
        <v>0</v>
      </c>
      <c r="I73" s="342">
        <f>G73-H73</f>
        <v>0</v>
      </c>
      <c r="J73" s="342">
        <f>$F73*I73</f>
        <v>0</v>
      </c>
      <c r="K73" s="343">
        <f>J73/1000000</f>
        <v>0</v>
      </c>
      <c r="L73" s="341">
        <v>0</v>
      </c>
      <c r="M73" s="342">
        <v>0</v>
      </c>
      <c r="N73" s="342">
        <f>L73-M73</f>
        <v>0</v>
      </c>
      <c r="O73" s="342">
        <f>$F73*N73</f>
        <v>0</v>
      </c>
      <c r="P73" s="343">
        <f>O73/1000000</f>
        <v>0</v>
      </c>
      <c r="Q73" s="469" t="s">
        <v>460</v>
      </c>
    </row>
    <row r="74" spans="1:17" ht="15.75" customHeight="1">
      <c r="A74" s="276">
        <v>47</v>
      </c>
      <c r="B74" s="496" t="s">
        <v>58</v>
      </c>
      <c r="C74" s="336">
        <v>4902565</v>
      </c>
      <c r="D74" s="497" t="s">
        <v>12</v>
      </c>
      <c r="E74" s="327" t="s">
        <v>347</v>
      </c>
      <c r="F74" s="336">
        <v>100</v>
      </c>
      <c r="G74" s="341">
        <v>0</v>
      </c>
      <c r="H74" s="342">
        <v>0</v>
      </c>
      <c r="I74" s="342">
        <f aca="true" t="shared" si="12" ref="I74:I79">G74-H74</f>
        <v>0</v>
      </c>
      <c r="J74" s="342">
        <f aca="true" t="shared" si="13" ref="J74:J79">$F74*I74</f>
        <v>0</v>
      </c>
      <c r="K74" s="343">
        <f aca="true" t="shared" si="14" ref="K74:K79">J74/1000000</f>
        <v>0</v>
      </c>
      <c r="L74" s="341">
        <v>0</v>
      </c>
      <c r="M74" s="342">
        <v>0</v>
      </c>
      <c r="N74" s="342">
        <f aca="true" t="shared" si="15" ref="N74:N79">L74-M74</f>
        <v>0</v>
      </c>
      <c r="O74" s="342">
        <f aca="true" t="shared" si="16" ref="O74:O79">$F74*N74</f>
        <v>0</v>
      </c>
      <c r="P74" s="343">
        <f aca="true" t="shared" si="17" ref="P74:P79">O74/1000000</f>
        <v>0</v>
      </c>
      <c r="Q74" s="469" t="s">
        <v>457</v>
      </c>
    </row>
    <row r="75" spans="1:17" ht="15.75" customHeight="1">
      <c r="A75" s="276">
        <v>48</v>
      </c>
      <c r="B75" s="496" t="s">
        <v>59</v>
      </c>
      <c r="C75" s="336">
        <v>4902523</v>
      </c>
      <c r="D75" s="497" t="s">
        <v>12</v>
      </c>
      <c r="E75" s="327" t="s">
        <v>347</v>
      </c>
      <c r="F75" s="336">
        <v>100</v>
      </c>
      <c r="G75" s="341">
        <v>999815</v>
      </c>
      <c r="H75" s="342">
        <v>999815</v>
      </c>
      <c r="I75" s="342">
        <f t="shared" si="12"/>
        <v>0</v>
      </c>
      <c r="J75" s="342">
        <f t="shared" si="13"/>
        <v>0</v>
      </c>
      <c r="K75" s="343">
        <f t="shared" si="14"/>
        <v>0</v>
      </c>
      <c r="L75" s="341">
        <v>999943</v>
      </c>
      <c r="M75" s="342">
        <v>999943</v>
      </c>
      <c r="N75" s="342">
        <f t="shared" si="15"/>
        <v>0</v>
      </c>
      <c r="O75" s="342">
        <f t="shared" si="16"/>
        <v>0</v>
      </c>
      <c r="P75" s="343">
        <f t="shared" si="17"/>
        <v>0</v>
      </c>
      <c r="Q75" s="469"/>
    </row>
    <row r="76" spans="1:17" ht="15.75" customHeight="1">
      <c r="A76" s="276">
        <v>49</v>
      </c>
      <c r="B76" s="496" t="s">
        <v>60</v>
      </c>
      <c r="C76" s="336">
        <v>4902547</v>
      </c>
      <c r="D76" s="497" t="s">
        <v>12</v>
      </c>
      <c r="E76" s="327" t="s">
        <v>347</v>
      </c>
      <c r="F76" s="336">
        <v>100</v>
      </c>
      <c r="G76" s="341">
        <v>5885</v>
      </c>
      <c r="H76" s="342">
        <v>5885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8891</v>
      </c>
      <c r="M76" s="342">
        <v>8891</v>
      </c>
      <c r="N76" s="342">
        <f t="shared" si="15"/>
        <v>0</v>
      </c>
      <c r="O76" s="342">
        <f t="shared" si="16"/>
        <v>0</v>
      </c>
      <c r="P76" s="343">
        <f t="shared" si="17"/>
        <v>0</v>
      </c>
      <c r="Q76" s="469"/>
    </row>
    <row r="77" spans="1:17" ht="15.75" customHeight="1">
      <c r="A77" s="276">
        <v>50</v>
      </c>
      <c r="B77" s="496" t="s">
        <v>61</v>
      </c>
      <c r="C77" s="336">
        <v>4902605</v>
      </c>
      <c r="D77" s="497" t="s">
        <v>12</v>
      </c>
      <c r="E77" s="327" t="s">
        <v>347</v>
      </c>
      <c r="F77" s="521">
        <v>1333.33</v>
      </c>
      <c r="G77" s="341">
        <v>0</v>
      </c>
      <c r="H77" s="342">
        <v>0</v>
      </c>
      <c r="I77" s="342">
        <f t="shared" si="12"/>
        <v>0</v>
      </c>
      <c r="J77" s="342">
        <f t="shared" si="13"/>
        <v>0</v>
      </c>
      <c r="K77" s="343">
        <f t="shared" si="14"/>
        <v>0</v>
      </c>
      <c r="L77" s="341">
        <v>0</v>
      </c>
      <c r="M77" s="342">
        <v>0</v>
      </c>
      <c r="N77" s="342">
        <f t="shared" si="15"/>
        <v>0</v>
      </c>
      <c r="O77" s="342">
        <f t="shared" si="16"/>
        <v>0</v>
      </c>
      <c r="P77" s="343">
        <f t="shared" si="17"/>
        <v>0</v>
      </c>
      <c r="Q77" s="509"/>
    </row>
    <row r="78" spans="1:17" ht="15.75" customHeight="1">
      <c r="A78" s="276">
        <v>51</v>
      </c>
      <c r="B78" s="496" t="s">
        <v>62</v>
      </c>
      <c r="C78" s="336">
        <v>5295190</v>
      </c>
      <c r="D78" s="497" t="s">
        <v>12</v>
      </c>
      <c r="E78" s="327" t="s">
        <v>347</v>
      </c>
      <c r="F78" s="336">
        <v>100</v>
      </c>
      <c r="G78" s="341">
        <v>999580</v>
      </c>
      <c r="H78" s="342">
        <v>999899</v>
      </c>
      <c r="I78" s="342">
        <f t="shared" si="12"/>
        <v>-319</v>
      </c>
      <c r="J78" s="342">
        <f t="shared" si="13"/>
        <v>-31900</v>
      </c>
      <c r="K78" s="343">
        <f t="shared" si="14"/>
        <v>-0.0319</v>
      </c>
      <c r="L78" s="341">
        <v>4500</v>
      </c>
      <c r="M78" s="342">
        <v>4337</v>
      </c>
      <c r="N78" s="342">
        <f t="shared" si="15"/>
        <v>163</v>
      </c>
      <c r="O78" s="342">
        <f t="shared" si="16"/>
        <v>16300</v>
      </c>
      <c r="P78" s="343">
        <f t="shared" si="17"/>
        <v>0.0163</v>
      </c>
      <c r="Q78" s="469"/>
    </row>
    <row r="79" spans="1:17" ht="15.75" customHeight="1">
      <c r="A79" s="276">
        <v>52</v>
      </c>
      <c r="B79" s="496" t="s">
        <v>63</v>
      </c>
      <c r="C79" s="336">
        <v>4902529</v>
      </c>
      <c r="D79" s="497" t="s">
        <v>12</v>
      </c>
      <c r="E79" s="327" t="s">
        <v>347</v>
      </c>
      <c r="F79" s="521">
        <v>44.44</v>
      </c>
      <c r="G79" s="341">
        <v>989743</v>
      </c>
      <c r="H79" s="342">
        <v>989743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390</v>
      </c>
      <c r="M79" s="342">
        <v>390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509"/>
    </row>
    <row r="80" spans="1:17" ht="15.75" customHeight="1">
      <c r="A80" s="276"/>
      <c r="B80" s="303" t="s">
        <v>64</v>
      </c>
      <c r="C80" s="336"/>
      <c r="D80" s="351"/>
      <c r="E80" s="351"/>
      <c r="F80" s="336"/>
      <c r="G80" s="341"/>
      <c r="H80" s="342"/>
      <c r="I80" s="342"/>
      <c r="J80" s="342"/>
      <c r="K80" s="343"/>
      <c r="L80" s="341"/>
      <c r="M80" s="342"/>
      <c r="N80" s="342"/>
      <c r="O80" s="342"/>
      <c r="P80" s="343"/>
      <c r="Q80" s="469"/>
    </row>
    <row r="81" spans="1:17" ht="15.75" customHeight="1">
      <c r="A81" s="276">
        <v>53</v>
      </c>
      <c r="B81" s="496" t="s">
        <v>65</v>
      </c>
      <c r="C81" s="336">
        <v>4865091</v>
      </c>
      <c r="D81" s="497" t="s">
        <v>12</v>
      </c>
      <c r="E81" s="327" t="s">
        <v>347</v>
      </c>
      <c r="F81" s="336">
        <v>500</v>
      </c>
      <c r="G81" s="341">
        <v>5626</v>
      </c>
      <c r="H81" s="342">
        <v>5626</v>
      </c>
      <c r="I81" s="342">
        <f>G81-H81</f>
        <v>0</v>
      </c>
      <c r="J81" s="342">
        <f>$F81*I81</f>
        <v>0</v>
      </c>
      <c r="K81" s="343">
        <f>J81/1000000</f>
        <v>0</v>
      </c>
      <c r="L81" s="341">
        <v>34468</v>
      </c>
      <c r="M81" s="342">
        <v>34437</v>
      </c>
      <c r="N81" s="342">
        <f>L81-M81</f>
        <v>31</v>
      </c>
      <c r="O81" s="342">
        <f>$F81*N81</f>
        <v>15500</v>
      </c>
      <c r="P81" s="343">
        <f>O81/1000000</f>
        <v>0.0155</v>
      </c>
      <c r="Q81" s="506"/>
    </row>
    <row r="82" spans="1:17" ht="15.75" customHeight="1">
      <c r="A82" s="276">
        <v>54</v>
      </c>
      <c r="B82" s="496" t="s">
        <v>66</v>
      </c>
      <c r="C82" s="336">
        <v>4902579</v>
      </c>
      <c r="D82" s="497" t="s">
        <v>12</v>
      </c>
      <c r="E82" s="327" t="s">
        <v>347</v>
      </c>
      <c r="F82" s="336">
        <v>500</v>
      </c>
      <c r="G82" s="341">
        <v>999934</v>
      </c>
      <c r="H82" s="342">
        <v>999934</v>
      </c>
      <c r="I82" s="342">
        <f>G82-H82</f>
        <v>0</v>
      </c>
      <c r="J82" s="342">
        <f>$F82*I82</f>
        <v>0</v>
      </c>
      <c r="K82" s="343">
        <f>J82/1000000</f>
        <v>0</v>
      </c>
      <c r="L82" s="341">
        <v>489</v>
      </c>
      <c r="M82" s="342">
        <v>548</v>
      </c>
      <c r="N82" s="342">
        <f>L82-M82</f>
        <v>-59</v>
      </c>
      <c r="O82" s="342">
        <f>$F82*N82</f>
        <v>-29500</v>
      </c>
      <c r="P82" s="343">
        <f>O82/1000000</f>
        <v>-0.0295</v>
      </c>
      <c r="Q82" s="469"/>
    </row>
    <row r="83" spans="1:17" ht="15.75" customHeight="1">
      <c r="A83" s="276">
        <v>55</v>
      </c>
      <c r="B83" s="496" t="s">
        <v>67</v>
      </c>
      <c r="C83" s="336">
        <v>4902585</v>
      </c>
      <c r="D83" s="497" t="s">
        <v>12</v>
      </c>
      <c r="E83" s="327" t="s">
        <v>347</v>
      </c>
      <c r="F83" s="521">
        <v>666.67</v>
      </c>
      <c r="G83" s="341">
        <v>263</v>
      </c>
      <c r="H83" s="342">
        <v>244</v>
      </c>
      <c r="I83" s="342">
        <f>G83-H83</f>
        <v>19</v>
      </c>
      <c r="J83" s="342">
        <f>$F83*I83</f>
        <v>12666.73</v>
      </c>
      <c r="K83" s="343">
        <f>J83/1000000</f>
        <v>0.01266673</v>
      </c>
      <c r="L83" s="341">
        <v>108</v>
      </c>
      <c r="M83" s="342">
        <v>107</v>
      </c>
      <c r="N83" s="342">
        <f>L83-M83</f>
        <v>1</v>
      </c>
      <c r="O83" s="342">
        <f>$F83*N83</f>
        <v>666.67</v>
      </c>
      <c r="P83" s="343">
        <f>O83/1000000</f>
        <v>0.00066667</v>
      </c>
      <c r="Q83" s="469"/>
    </row>
    <row r="84" spans="1:17" ht="15.75" customHeight="1">
      <c r="A84" s="276">
        <v>56</v>
      </c>
      <c r="B84" s="496" t="s">
        <v>68</v>
      </c>
      <c r="C84" s="336">
        <v>4865072</v>
      </c>
      <c r="D84" s="497" t="s">
        <v>12</v>
      </c>
      <c r="E84" s="327" t="s">
        <v>347</v>
      </c>
      <c r="F84" s="521">
        <v>666.6666666666666</v>
      </c>
      <c r="G84" s="341">
        <v>2902</v>
      </c>
      <c r="H84" s="342">
        <v>2882</v>
      </c>
      <c r="I84" s="342">
        <f>G84-H84</f>
        <v>20</v>
      </c>
      <c r="J84" s="342">
        <f>$F84*I84</f>
        <v>13333.333333333332</v>
      </c>
      <c r="K84" s="343">
        <f>J84/1000000</f>
        <v>0.013333333333333332</v>
      </c>
      <c r="L84" s="341">
        <v>1337</v>
      </c>
      <c r="M84" s="342">
        <v>1333</v>
      </c>
      <c r="N84" s="342">
        <f>L84-M84</f>
        <v>4</v>
      </c>
      <c r="O84" s="342">
        <f>$F84*N84</f>
        <v>2666.6666666666665</v>
      </c>
      <c r="P84" s="343">
        <f>O84/1000000</f>
        <v>0.0026666666666666666</v>
      </c>
      <c r="Q84" s="469"/>
    </row>
    <row r="85" spans="2:17" ht="15.75" customHeight="1">
      <c r="B85" s="303" t="s">
        <v>70</v>
      </c>
      <c r="C85" s="336"/>
      <c r="D85" s="351"/>
      <c r="E85" s="351"/>
      <c r="F85" s="336"/>
      <c r="G85" s="341"/>
      <c r="H85" s="342"/>
      <c r="I85" s="342"/>
      <c r="J85" s="342"/>
      <c r="K85" s="343"/>
      <c r="L85" s="341"/>
      <c r="M85" s="342"/>
      <c r="N85" s="342"/>
      <c r="O85" s="342"/>
      <c r="P85" s="343"/>
      <c r="Q85" s="469"/>
    </row>
    <row r="86" spans="1:17" ht="15.75" customHeight="1">
      <c r="A86" s="276">
        <v>57</v>
      </c>
      <c r="B86" s="496" t="s">
        <v>63</v>
      </c>
      <c r="C86" s="336">
        <v>4902568</v>
      </c>
      <c r="D86" s="497" t="s">
        <v>12</v>
      </c>
      <c r="E86" s="327" t="s">
        <v>347</v>
      </c>
      <c r="F86" s="336">
        <v>100</v>
      </c>
      <c r="G86" s="341">
        <v>997797</v>
      </c>
      <c r="H86" s="342">
        <v>997928</v>
      </c>
      <c r="I86" s="342">
        <f aca="true" t="shared" si="18" ref="I86:I91">G86-H86</f>
        <v>-131</v>
      </c>
      <c r="J86" s="342">
        <f aca="true" t="shared" si="19" ref="J86:J91">$F86*I86</f>
        <v>-13100</v>
      </c>
      <c r="K86" s="343">
        <f aca="true" t="shared" si="20" ref="K86:K91">J86/1000000</f>
        <v>-0.0131</v>
      </c>
      <c r="L86" s="341">
        <v>1147</v>
      </c>
      <c r="M86" s="342">
        <v>1168</v>
      </c>
      <c r="N86" s="342">
        <f aca="true" t="shared" si="21" ref="N86:N91">L86-M86</f>
        <v>-21</v>
      </c>
      <c r="O86" s="342">
        <f aca="true" t="shared" si="22" ref="O86:O91">$F86*N86</f>
        <v>-2100</v>
      </c>
      <c r="P86" s="343">
        <f aca="true" t="shared" si="23" ref="P86:P91">O86/1000000</f>
        <v>-0.0021</v>
      </c>
      <c r="Q86" s="481"/>
    </row>
    <row r="87" spans="1:17" ht="15.75" customHeight="1">
      <c r="A87" s="276">
        <v>58</v>
      </c>
      <c r="B87" s="496" t="s">
        <v>71</v>
      </c>
      <c r="C87" s="336">
        <v>4902549</v>
      </c>
      <c r="D87" s="497" t="s">
        <v>12</v>
      </c>
      <c r="E87" s="327" t="s">
        <v>347</v>
      </c>
      <c r="F87" s="336">
        <v>100</v>
      </c>
      <c r="G87" s="341">
        <v>999751</v>
      </c>
      <c r="H87" s="342">
        <v>999754</v>
      </c>
      <c r="I87" s="342">
        <f t="shared" si="18"/>
        <v>-3</v>
      </c>
      <c r="J87" s="342">
        <f t="shared" si="19"/>
        <v>-300</v>
      </c>
      <c r="K87" s="343">
        <f t="shared" si="20"/>
        <v>-0.0003</v>
      </c>
      <c r="L87" s="341">
        <v>999998</v>
      </c>
      <c r="M87" s="342">
        <v>1000006</v>
      </c>
      <c r="N87" s="342">
        <f t="shared" si="21"/>
        <v>-8</v>
      </c>
      <c r="O87" s="342">
        <f t="shared" si="22"/>
        <v>-800</v>
      </c>
      <c r="P87" s="343">
        <f t="shared" si="23"/>
        <v>-0.0008</v>
      </c>
      <c r="Q87" s="481"/>
    </row>
    <row r="88" spans="1:17" ht="15.75" customHeight="1">
      <c r="A88" s="276">
        <v>59</v>
      </c>
      <c r="B88" s="496" t="s">
        <v>84</v>
      </c>
      <c r="C88" s="336">
        <v>4902537</v>
      </c>
      <c r="D88" s="497" t="s">
        <v>12</v>
      </c>
      <c r="E88" s="327" t="s">
        <v>347</v>
      </c>
      <c r="F88" s="336">
        <v>100</v>
      </c>
      <c r="G88" s="341">
        <v>23916</v>
      </c>
      <c r="H88" s="342">
        <v>23922</v>
      </c>
      <c r="I88" s="342">
        <f t="shared" si="18"/>
        <v>-6</v>
      </c>
      <c r="J88" s="342">
        <f t="shared" si="19"/>
        <v>-600</v>
      </c>
      <c r="K88" s="343">
        <f t="shared" si="20"/>
        <v>-0.0006</v>
      </c>
      <c r="L88" s="341">
        <v>57809</v>
      </c>
      <c r="M88" s="342">
        <v>57834</v>
      </c>
      <c r="N88" s="342">
        <f t="shared" si="21"/>
        <v>-25</v>
      </c>
      <c r="O88" s="342">
        <f t="shared" si="22"/>
        <v>-2500</v>
      </c>
      <c r="P88" s="343">
        <f t="shared" si="23"/>
        <v>-0.0025</v>
      </c>
      <c r="Q88" s="469"/>
    </row>
    <row r="89" spans="1:17" ht="15.75" customHeight="1">
      <c r="A89" s="276">
        <v>60</v>
      </c>
      <c r="B89" s="496" t="s">
        <v>72</v>
      </c>
      <c r="C89" s="336">
        <v>4902578</v>
      </c>
      <c r="D89" s="497" t="s">
        <v>12</v>
      </c>
      <c r="E89" s="327" t="s">
        <v>347</v>
      </c>
      <c r="F89" s="336">
        <v>100</v>
      </c>
      <c r="G89" s="341">
        <v>0</v>
      </c>
      <c r="H89" s="342">
        <v>0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0</v>
      </c>
      <c r="M89" s="342">
        <v>0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506"/>
    </row>
    <row r="90" spans="1:17" ht="15.75" customHeight="1">
      <c r="A90" s="277">
        <v>61</v>
      </c>
      <c r="B90" s="496" t="s">
        <v>73</v>
      </c>
      <c r="C90" s="336">
        <v>4902538</v>
      </c>
      <c r="D90" s="497" t="s">
        <v>12</v>
      </c>
      <c r="E90" s="327" t="s">
        <v>347</v>
      </c>
      <c r="F90" s="336">
        <v>100</v>
      </c>
      <c r="G90" s="341">
        <v>999762</v>
      </c>
      <c r="H90" s="342">
        <v>999762</v>
      </c>
      <c r="I90" s="342">
        <f t="shared" si="18"/>
        <v>0</v>
      </c>
      <c r="J90" s="342">
        <f t="shared" si="19"/>
        <v>0</v>
      </c>
      <c r="K90" s="343">
        <f t="shared" si="20"/>
        <v>0</v>
      </c>
      <c r="L90" s="341">
        <v>999987</v>
      </c>
      <c r="M90" s="342">
        <v>999987</v>
      </c>
      <c r="N90" s="342">
        <f t="shared" si="21"/>
        <v>0</v>
      </c>
      <c r="O90" s="342">
        <f t="shared" si="22"/>
        <v>0</v>
      </c>
      <c r="P90" s="343">
        <f t="shared" si="23"/>
        <v>0</v>
      </c>
      <c r="Q90" s="469"/>
    </row>
    <row r="91" spans="1:17" ht="15.75" customHeight="1">
      <c r="A91" s="276">
        <v>62</v>
      </c>
      <c r="B91" s="496" t="s">
        <v>59</v>
      </c>
      <c r="C91" s="336">
        <v>4902527</v>
      </c>
      <c r="D91" s="497" t="s">
        <v>12</v>
      </c>
      <c r="E91" s="327" t="s">
        <v>347</v>
      </c>
      <c r="F91" s="336">
        <v>100</v>
      </c>
      <c r="G91" s="341">
        <v>0</v>
      </c>
      <c r="H91" s="342">
        <v>0</v>
      </c>
      <c r="I91" s="342">
        <f t="shared" si="18"/>
        <v>0</v>
      </c>
      <c r="J91" s="342">
        <f t="shared" si="19"/>
        <v>0</v>
      </c>
      <c r="K91" s="343">
        <f t="shared" si="20"/>
        <v>0</v>
      </c>
      <c r="L91" s="341">
        <v>0</v>
      </c>
      <c r="M91" s="342">
        <v>0</v>
      </c>
      <c r="N91" s="342">
        <f t="shared" si="21"/>
        <v>0</v>
      </c>
      <c r="O91" s="342">
        <f t="shared" si="22"/>
        <v>0</v>
      </c>
      <c r="P91" s="343">
        <f t="shared" si="23"/>
        <v>0</v>
      </c>
      <c r="Q91" s="469"/>
    </row>
    <row r="92" spans="2:17" ht="15.75" customHeight="1">
      <c r="B92" s="303" t="s">
        <v>74</v>
      </c>
      <c r="C92" s="336"/>
      <c r="D92" s="351"/>
      <c r="E92" s="351"/>
      <c r="F92" s="336"/>
      <c r="G92" s="341"/>
      <c r="H92" s="342"/>
      <c r="I92" s="342"/>
      <c r="J92" s="342"/>
      <c r="K92" s="343"/>
      <c r="L92" s="341"/>
      <c r="M92" s="342"/>
      <c r="N92" s="342"/>
      <c r="O92" s="342"/>
      <c r="P92" s="343"/>
      <c r="Q92" s="469"/>
    </row>
    <row r="93" spans="1:17" ht="15.75" customHeight="1">
      <c r="A93" s="276">
        <v>63</v>
      </c>
      <c r="B93" s="496" t="s">
        <v>75</v>
      </c>
      <c r="C93" s="336">
        <v>4902540</v>
      </c>
      <c r="D93" s="497" t="s">
        <v>12</v>
      </c>
      <c r="E93" s="327" t="s">
        <v>347</v>
      </c>
      <c r="F93" s="336">
        <v>100</v>
      </c>
      <c r="G93" s="341">
        <v>1780</v>
      </c>
      <c r="H93" s="342">
        <v>1818</v>
      </c>
      <c r="I93" s="342">
        <f>G93-H93</f>
        <v>-38</v>
      </c>
      <c r="J93" s="342">
        <f>$F93*I93</f>
        <v>-3800</v>
      </c>
      <c r="K93" s="343">
        <f>J93/1000000</f>
        <v>-0.0038</v>
      </c>
      <c r="L93" s="341">
        <v>5964</v>
      </c>
      <c r="M93" s="342">
        <v>6260</v>
      </c>
      <c r="N93" s="342">
        <f>L93-M93</f>
        <v>-296</v>
      </c>
      <c r="O93" s="342">
        <f>$F93*N93</f>
        <v>-29600</v>
      </c>
      <c r="P93" s="343">
        <f>O93/1000000</f>
        <v>-0.0296</v>
      </c>
      <c r="Q93" s="481"/>
    </row>
    <row r="94" spans="1:17" ht="15.75" customHeight="1">
      <c r="A94" s="471">
        <v>64</v>
      </c>
      <c r="B94" s="496" t="s">
        <v>76</v>
      </c>
      <c r="C94" s="336">
        <v>4902542</v>
      </c>
      <c r="D94" s="497" t="s">
        <v>12</v>
      </c>
      <c r="E94" s="327" t="s">
        <v>347</v>
      </c>
      <c r="F94" s="336">
        <v>100</v>
      </c>
      <c r="G94" s="341">
        <v>27985</v>
      </c>
      <c r="H94" s="342">
        <v>28013</v>
      </c>
      <c r="I94" s="342">
        <f>G94-H94</f>
        <v>-28</v>
      </c>
      <c r="J94" s="342">
        <f>$F94*I94</f>
        <v>-2800</v>
      </c>
      <c r="K94" s="343">
        <f>J94/1000000</f>
        <v>-0.0028</v>
      </c>
      <c r="L94" s="341">
        <v>67382</v>
      </c>
      <c r="M94" s="342">
        <v>67784</v>
      </c>
      <c r="N94" s="342">
        <f>L94-M94</f>
        <v>-402</v>
      </c>
      <c r="O94" s="342">
        <f>$F94*N94</f>
        <v>-40200</v>
      </c>
      <c r="P94" s="343">
        <f>O94/1000000</f>
        <v>-0.0402</v>
      </c>
      <c r="Q94" s="469"/>
    </row>
    <row r="95" spans="1:17" ht="15.75" customHeight="1">
      <c r="A95" s="276">
        <v>65</v>
      </c>
      <c r="B95" s="496" t="s">
        <v>77</v>
      </c>
      <c r="C95" s="336">
        <v>4902536</v>
      </c>
      <c r="D95" s="497" t="s">
        <v>12</v>
      </c>
      <c r="E95" s="327" t="s">
        <v>347</v>
      </c>
      <c r="F95" s="336">
        <v>100</v>
      </c>
      <c r="G95" s="341">
        <v>7599</v>
      </c>
      <c r="H95" s="342">
        <v>7583</v>
      </c>
      <c r="I95" s="342">
        <f>G95-H95</f>
        <v>16</v>
      </c>
      <c r="J95" s="342">
        <f>$F95*I95</f>
        <v>1600</v>
      </c>
      <c r="K95" s="343">
        <f>J95/1000000</f>
        <v>0.0016</v>
      </c>
      <c r="L95" s="341">
        <v>2790</v>
      </c>
      <c r="M95" s="342">
        <v>2315</v>
      </c>
      <c r="N95" s="342">
        <f>L95-M95</f>
        <v>475</v>
      </c>
      <c r="O95" s="342">
        <f>$F95*N95</f>
        <v>47500</v>
      </c>
      <c r="P95" s="343">
        <f>O95/1000000</f>
        <v>0.0475</v>
      </c>
      <c r="Q95" s="481"/>
    </row>
    <row r="96" spans="1:17" ht="15.75" customHeight="1">
      <c r="A96" s="471"/>
      <c r="B96" s="303" t="s">
        <v>32</v>
      </c>
      <c r="C96" s="336"/>
      <c r="D96" s="351"/>
      <c r="E96" s="351"/>
      <c r="F96" s="336"/>
      <c r="G96" s="341"/>
      <c r="H96" s="342"/>
      <c r="I96" s="342"/>
      <c r="J96" s="342"/>
      <c r="K96" s="343"/>
      <c r="L96" s="341"/>
      <c r="M96" s="342"/>
      <c r="N96" s="342"/>
      <c r="O96" s="342"/>
      <c r="P96" s="343"/>
      <c r="Q96" s="469"/>
    </row>
    <row r="97" spans="1:17" ht="15.75" customHeight="1">
      <c r="A97" s="471">
        <v>66</v>
      </c>
      <c r="B97" s="496" t="s">
        <v>69</v>
      </c>
      <c r="C97" s="336">
        <v>4864807</v>
      </c>
      <c r="D97" s="497" t="s">
        <v>12</v>
      </c>
      <c r="E97" s="327" t="s">
        <v>347</v>
      </c>
      <c r="F97" s="336">
        <v>100</v>
      </c>
      <c r="G97" s="341">
        <v>199086</v>
      </c>
      <c r="H97" s="342">
        <v>198037</v>
      </c>
      <c r="I97" s="342">
        <f>G97-H97</f>
        <v>1049</v>
      </c>
      <c r="J97" s="342">
        <f>$F97*I97</f>
        <v>104900</v>
      </c>
      <c r="K97" s="343">
        <f>J97/1000000</f>
        <v>0.1049</v>
      </c>
      <c r="L97" s="341">
        <v>19852</v>
      </c>
      <c r="M97" s="342">
        <v>19852</v>
      </c>
      <c r="N97" s="342">
        <f>L97-M97</f>
        <v>0</v>
      </c>
      <c r="O97" s="342">
        <f>$F97*N97</f>
        <v>0</v>
      </c>
      <c r="P97" s="343">
        <f>O97/1000000</f>
        <v>0</v>
      </c>
      <c r="Q97" s="469"/>
    </row>
    <row r="98" spans="1:17" ht="15.75" customHeight="1">
      <c r="A98" s="472">
        <v>67</v>
      </c>
      <c r="B98" s="496" t="s">
        <v>243</v>
      </c>
      <c r="C98" s="336">
        <v>4865086</v>
      </c>
      <c r="D98" s="497" t="s">
        <v>12</v>
      </c>
      <c r="E98" s="327" t="s">
        <v>347</v>
      </c>
      <c r="F98" s="336">
        <v>100</v>
      </c>
      <c r="G98" s="341">
        <v>24768</v>
      </c>
      <c r="H98" s="342">
        <v>24712</v>
      </c>
      <c r="I98" s="342">
        <f>G98-H98</f>
        <v>56</v>
      </c>
      <c r="J98" s="342">
        <f>$F98*I98</f>
        <v>5600</v>
      </c>
      <c r="K98" s="343">
        <f>J98/1000000</f>
        <v>0.0056</v>
      </c>
      <c r="L98" s="341">
        <v>51060</v>
      </c>
      <c r="M98" s="342">
        <v>51015</v>
      </c>
      <c r="N98" s="342">
        <f>L98-M98</f>
        <v>45</v>
      </c>
      <c r="O98" s="342">
        <f>$F98*N98</f>
        <v>4500</v>
      </c>
      <c r="P98" s="343">
        <f>O98/1000000</f>
        <v>0.0045</v>
      </c>
      <c r="Q98" s="469"/>
    </row>
    <row r="99" spans="1:17" ht="15.75" customHeight="1">
      <c r="A99" s="472">
        <v>68</v>
      </c>
      <c r="B99" s="496" t="s">
        <v>82</v>
      </c>
      <c r="C99" s="336">
        <v>4902528</v>
      </c>
      <c r="D99" s="497" t="s">
        <v>12</v>
      </c>
      <c r="E99" s="327" t="s">
        <v>347</v>
      </c>
      <c r="F99" s="336">
        <v>-300</v>
      </c>
      <c r="G99" s="341">
        <v>15</v>
      </c>
      <c r="H99" s="342">
        <v>15</v>
      </c>
      <c r="I99" s="342">
        <f>G99-H99</f>
        <v>0</v>
      </c>
      <c r="J99" s="342">
        <f>$F99*I99</f>
        <v>0</v>
      </c>
      <c r="K99" s="343">
        <f>J99/1000000</f>
        <v>0</v>
      </c>
      <c r="L99" s="341">
        <v>457</v>
      </c>
      <c r="M99" s="342">
        <v>462</v>
      </c>
      <c r="N99" s="342">
        <f>L99-M99</f>
        <v>-5</v>
      </c>
      <c r="O99" s="342">
        <f>$F99*N99</f>
        <v>1500</v>
      </c>
      <c r="P99" s="343">
        <f>O99/1000000</f>
        <v>0.0015</v>
      </c>
      <c r="Q99" s="481"/>
    </row>
    <row r="100" spans="2:17" ht="15.75" customHeight="1">
      <c r="B100" s="346" t="s">
        <v>78</v>
      </c>
      <c r="C100" s="335"/>
      <c r="D100" s="348"/>
      <c r="E100" s="348"/>
      <c r="F100" s="335"/>
      <c r="G100" s="341"/>
      <c r="H100" s="342"/>
      <c r="I100" s="342"/>
      <c r="J100" s="342"/>
      <c r="K100" s="343"/>
      <c r="L100" s="341"/>
      <c r="M100" s="342"/>
      <c r="N100" s="342"/>
      <c r="O100" s="342"/>
      <c r="P100" s="343"/>
      <c r="Q100" s="469"/>
    </row>
    <row r="101" spans="1:17" ht="16.5">
      <c r="A101" s="472">
        <v>69</v>
      </c>
      <c r="B101" s="535" t="s">
        <v>79</v>
      </c>
      <c r="C101" s="335">
        <v>4902577</v>
      </c>
      <c r="D101" s="348" t="s">
        <v>12</v>
      </c>
      <c r="E101" s="327" t="s">
        <v>347</v>
      </c>
      <c r="F101" s="335">
        <v>-400</v>
      </c>
      <c r="G101" s="341">
        <v>995610</v>
      </c>
      <c r="H101" s="342">
        <v>995610</v>
      </c>
      <c r="I101" s="342">
        <f>G101-H101</f>
        <v>0</v>
      </c>
      <c r="J101" s="342">
        <f>$F101*I101</f>
        <v>0</v>
      </c>
      <c r="K101" s="343">
        <f>J101/1000000</f>
        <v>0</v>
      </c>
      <c r="L101" s="341">
        <v>69</v>
      </c>
      <c r="M101" s="342">
        <v>69</v>
      </c>
      <c r="N101" s="342">
        <f>L101-M101</f>
        <v>0</v>
      </c>
      <c r="O101" s="342">
        <f>$F101*N101</f>
        <v>0</v>
      </c>
      <c r="P101" s="343">
        <f>O101/1000000</f>
        <v>0</v>
      </c>
      <c r="Q101" s="536"/>
    </row>
    <row r="102" spans="1:17" ht="16.5">
      <c r="A102" s="472">
        <v>70</v>
      </c>
      <c r="B102" s="535" t="s">
        <v>80</v>
      </c>
      <c r="C102" s="335">
        <v>4902525</v>
      </c>
      <c r="D102" s="348" t="s">
        <v>12</v>
      </c>
      <c r="E102" s="327" t="s">
        <v>347</v>
      </c>
      <c r="F102" s="335">
        <v>400</v>
      </c>
      <c r="G102" s="341">
        <v>999883</v>
      </c>
      <c r="H102" s="342">
        <v>999919</v>
      </c>
      <c r="I102" s="342">
        <f>G102-H102</f>
        <v>-36</v>
      </c>
      <c r="J102" s="342">
        <f>$F102*I102</f>
        <v>-14400</v>
      </c>
      <c r="K102" s="343">
        <f>J102/1000000</f>
        <v>-0.0144</v>
      </c>
      <c r="L102" s="341">
        <v>8</v>
      </c>
      <c r="M102" s="342">
        <v>9</v>
      </c>
      <c r="N102" s="342">
        <f>L102-M102</f>
        <v>-1</v>
      </c>
      <c r="O102" s="342">
        <f>$F102*N102</f>
        <v>-400</v>
      </c>
      <c r="P102" s="343">
        <f>O102/1000000</f>
        <v>-0.0004</v>
      </c>
      <c r="Q102" s="481"/>
    </row>
    <row r="103" spans="2:17" ht="16.5">
      <c r="B103" s="303" t="s">
        <v>386</v>
      </c>
      <c r="C103" s="335"/>
      <c r="D103" s="348"/>
      <c r="E103" s="327"/>
      <c r="F103" s="335"/>
      <c r="G103" s="341"/>
      <c r="H103" s="342"/>
      <c r="I103" s="342"/>
      <c r="J103" s="342"/>
      <c r="K103" s="343"/>
      <c r="L103" s="341"/>
      <c r="M103" s="342"/>
      <c r="N103" s="342"/>
      <c r="O103" s="342"/>
      <c r="P103" s="343"/>
      <c r="Q103" s="469"/>
    </row>
    <row r="104" spans="1:17" ht="18">
      <c r="A104" s="472">
        <v>71</v>
      </c>
      <c r="B104" s="496" t="s">
        <v>392</v>
      </c>
      <c r="C104" s="312">
        <v>5128444</v>
      </c>
      <c r="D104" s="127" t="s">
        <v>12</v>
      </c>
      <c r="E104" s="96" t="s">
        <v>347</v>
      </c>
      <c r="F104" s="417">
        <v>800</v>
      </c>
      <c r="G104" s="341">
        <v>971074</v>
      </c>
      <c r="H104" s="342">
        <v>972115</v>
      </c>
      <c r="I104" s="322">
        <f>G104-H104</f>
        <v>-1041</v>
      </c>
      <c r="J104" s="322">
        <f>$F104*I104</f>
        <v>-832800</v>
      </c>
      <c r="K104" s="322">
        <f>J104/1000000</f>
        <v>-0.8328</v>
      </c>
      <c r="L104" s="341">
        <v>996608</v>
      </c>
      <c r="M104" s="342">
        <v>996608</v>
      </c>
      <c r="N104" s="322">
        <f>L104-M104</f>
        <v>0</v>
      </c>
      <c r="O104" s="322">
        <f>$F104*N104</f>
        <v>0</v>
      </c>
      <c r="P104" s="322">
        <f>O104/1000000</f>
        <v>0</v>
      </c>
      <c r="Q104" s="469"/>
    </row>
    <row r="105" spans="1:17" ht="18">
      <c r="A105" s="472">
        <v>72</v>
      </c>
      <c r="B105" s="496" t="s">
        <v>402</v>
      </c>
      <c r="C105" s="312">
        <v>4864950</v>
      </c>
      <c r="D105" s="127" t="s">
        <v>12</v>
      </c>
      <c r="E105" s="96" t="s">
        <v>347</v>
      </c>
      <c r="F105" s="417">
        <v>2000</v>
      </c>
      <c r="G105" s="341">
        <v>1900</v>
      </c>
      <c r="H105" s="342">
        <v>2016</v>
      </c>
      <c r="I105" s="322">
        <f>G105-H105</f>
        <v>-116</v>
      </c>
      <c r="J105" s="322">
        <f>$F105*I105</f>
        <v>-232000</v>
      </c>
      <c r="K105" s="322">
        <f>J105/1000000</f>
        <v>-0.232</v>
      </c>
      <c r="L105" s="341">
        <v>1097</v>
      </c>
      <c r="M105" s="342">
        <v>1097</v>
      </c>
      <c r="N105" s="322">
        <f>L105-M105</f>
        <v>0</v>
      </c>
      <c r="O105" s="322">
        <f>$F105*N105</f>
        <v>0</v>
      </c>
      <c r="P105" s="322">
        <f>O105/1000000</f>
        <v>0</v>
      </c>
      <c r="Q105" s="469"/>
    </row>
    <row r="106" spans="2:17" ht="18">
      <c r="B106" s="303" t="s">
        <v>416</v>
      </c>
      <c r="C106" s="312"/>
      <c r="D106" s="127"/>
      <c r="E106" s="96"/>
      <c r="F106" s="335"/>
      <c r="G106" s="341"/>
      <c r="H106" s="342"/>
      <c r="I106" s="322"/>
      <c r="J106" s="322"/>
      <c r="K106" s="322"/>
      <c r="L106" s="341"/>
      <c r="M106" s="342"/>
      <c r="N106" s="322"/>
      <c r="O106" s="322"/>
      <c r="P106" s="322"/>
      <c r="Q106" s="341"/>
    </row>
    <row r="107" spans="1:17" ht="18">
      <c r="A107" s="472">
        <v>73</v>
      </c>
      <c r="B107" s="496" t="s">
        <v>417</v>
      </c>
      <c r="C107" s="312">
        <v>5269776</v>
      </c>
      <c r="D107" s="127" t="s">
        <v>12</v>
      </c>
      <c r="E107" s="96" t="s">
        <v>347</v>
      </c>
      <c r="F107" s="417">
        <v>1000</v>
      </c>
      <c r="G107" s="341">
        <v>0</v>
      </c>
      <c r="H107" s="342">
        <v>0</v>
      </c>
      <c r="I107" s="342">
        <f>G107-H107</f>
        <v>0</v>
      </c>
      <c r="J107" s="342">
        <f>$F107*I107</f>
        <v>0</v>
      </c>
      <c r="K107" s="343">
        <f>J107/1000000</f>
        <v>0</v>
      </c>
      <c r="L107" s="341">
        <v>0</v>
      </c>
      <c r="M107" s="342">
        <v>0</v>
      </c>
      <c r="N107" s="342">
        <f>L107-M107</f>
        <v>0</v>
      </c>
      <c r="O107" s="342">
        <f>$F107*N107</f>
        <v>0</v>
      </c>
      <c r="P107" s="343">
        <f>O107/1000000</f>
        <v>0</v>
      </c>
      <c r="Q107" s="341"/>
    </row>
    <row r="108" spans="1:17" ht="18.75" thickBot="1">
      <c r="A108" s="366">
        <v>74</v>
      </c>
      <c r="B108" s="493" t="s">
        <v>418</v>
      </c>
      <c r="C108" s="315">
        <v>4864811</v>
      </c>
      <c r="D108" s="260" t="s">
        <v>12</v>
      </c>
      <c r="E108" s="261" t="s">
        <v>347</v>
      </c>
      <c r="F108" s="491">
        <v>100</v>
      </c>
      <c r="G108" s="467">
        <v>367</v>
      </c>
      <c r="H108" s="468">
        <v>0</v>
      </c>
      <c r="I108" s="326">
        <f>G108-H108</f>
        <v>367</v>
      </c>
      <c r="J108" s="326">
        <f>$F108*I108</f>
        <v>36700</v>
      </c>
      <c r="K108" s="326">
        <f>J108/1000000</f>
        <v>0.0367</v>
      </c>
      <c r="L108" s="467">
        <v>999868</v>
      </c>
      <c r="M108" s="468">
        <v>999868</v>
      </c>
      <c r="N108" s="326">
        <f>L108-M108</f>
        <v>0</v>
      </c>
      <c r="O108" s="326">
        <f>$F108*N108</f>
        <v>0</v>
      </c>
      <c r="P108" s="326">
        <f>O108/1000000</f>
        <v>0</v>
      </c>
      <c r="Q108" s="492"/>
    </row>
    <row r="109" spans="2:16" ht="13.5" thickTop="1">
      <c r="B109" s="16"/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</row>
    <row r="110" spans="2:16" ht="18">
      <c r="B110" s="156" t="s">
        <v>242</v>
      </c>
      <c r="G110" s="589"/>
      <c r="H110" s="589"/>
      <c r="I110" s="589"/>
      <c r="J110" s="589"/>
      <c r="K110" s="434">
        <f>SUM(K7:K108)</f>
        <v>-26.433283656666656</v>
      </c>
      <c r="L110" s="589"/>
      <c r="M110" s="589"/>
      <c r="N110" s="589"/>
      <c r="O110" s="589"/>
      <c r="P110" s="590">
        <f>SUM(P7:P108)</f>
        <v>-0.6251167233333337</v>
      </c>
    </row>
    <row r="111" spans="2:16" ht="12.75">
      <c r="B111" s="16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</row>
    <row r="112" spans="2:16" ht="12.75">
      <c r="B112" s="16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</row>
    <row r="113" spans="2:16" ht="12.75">
      <c r="B113" s="16"/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</row>
    <row r="114" spans="2:16" ht="12.75">
      <c r="B114" s="16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</row>
    <row r="115" spans="2:16" ht="12.75">
      <c r="B115" s="16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16" ht="15.75">
      <c r="A116" s="15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</row>
    <row r="117" spans="1:17" ht="24" thickBot="1">
      <c r="A117" s="187" t="s">
        <v>241</v>
      </c>
      <c r="G117" s="515"/>
      <c r="H117" s="515"/>
      <c r="I117" s="82" t="s">
        <v>398</v>
      </c>
      <c r="J117" s="515"/>
      <c r="K117" s="515"/>
      <c r="L117" s="515"/>
      <c r="M117" s="515"/>
      <c r="N117" s="82" t="s">
        <v>399</v>
      </c>
      <c r="O117" s="515"/>
      <c r="P117" s="515"/>
      <c r="Q117" s="591" t="str">
        <f>Q1</f>
        <v>DECEMBER-2016</v>
      </c>
    </row>
    <row r="118" spans="1:17" ht="39.75" thickBot="1" thickTop="1">
      <c r="A118" s="580" t="s">
        <v>8</v>
      </c>
      <c r="B118" s="552" t="s">
        <v>9</v>
      </c>
      <c r="C118" s="553" t="s">
        <v>1</v>
      </c>
      <c r="D118" s="553" t="s">
        <v>2</v>
      </c>
      <c r="E118" s="553" t="s">
        <v>3</v>
      </c>
      <c r="F118" s="553" t="s">
        <v>10</v>
      </c>
      <c r="G118" s="551" t="str">
        <f>G5</f>
        <v>FINAL READING 01/01/2017</v>
      </c>
      <c r="H118" s="553" t="str">
        <f>H5</f>
        <v>INTIAL READING 01/12/2016</v>
      </c>
      <c r="I118" s="553" t="s">
        <v>4</v>
      </c>
      <c r="J118" s="553" t="s">
        <v>5</v>
      </c>
      <c r="K118" s="581" t="s">
        <v>6</v>
      </c>
      <c r="L118" s="551" t="str">
        <f>G5</f>
        <v>FINAL READING 01/01/2017</v>
      </c>
      <c r="M118" s="553" t="str">
        <f>H5</f>
        <v>INTIAL READING 01/12/2016</v>
      </c>
      <c r="N118" s="553" t="s">
        <v>4</v>
      </c>
      <c r="O118" s="553" t="s">
        <v>5</v>
      </c>
      <c r="P118" s="581" t="s">
        <v>6</v>
      </c>
      <c r="Q118" s="581" t="s">
        <v>310</v>
      </c>
    </row>
    <row r="119" spans="1:16" ht="8.25" customHeight="1" thickBot="1" thickTop="1">
      <c r="A119" s="13"/>
      <c r="B119" s="11"/>
      <c r="C119" s="10"/>
      <c r="D119" s="10"/>
      <c r="E119" s="10"/>
      <c r="F119" s="10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</row>
    <row r="120" spans="1:17" ht="15.75" customHeight="1" thickTop="1">
      <c r="A120" s="337"/>
      <c r="B120" s="338" t="s">
        <v>27</v>
      </c>
      <c r="C120" s="325"/>
      <c r="D120" s="319"/>
      <c r="E120" s="319"/>
      <c r="F120" s="319"/>
      <c r="G120" s="592"/>
      <c r="H120" s="593"/>
      <c r="I120" s="593"/>
      <c r="J120" s="593"/>
      <c r="K120" s="594"/>
      <c r="L120" s="592"/>
      <c r="M120" s="593"/>
      <c r="N120" s="593"/>
      <c r="O120" s="593"/>
      <c r="P120" s="594"/>
      <c r="Q120" s="588"/>
    </row>
    <row r="121" spans="1:17" ht="15.75" customHeight="1">
      <c r="A121" s="324">
        <v>1</v>
      </c>
      <c r="B121" s="345" t="s">
        <v>81</v>
      </c>
      <c r="C121" s="335">
        <v>5295192</v>
      </c>
      <c r="D121" s="327" t="s">
        <v>12</v>
      </c>
      <c r="E121" s="327" t="s">
        <v>347</v>
      </c>
      <c r="F121" s="335">
        <v>-100</v>
      </c>
      <c r="G121" s="341">
        <v>5077</v>
      </c>
      <c r="H121" s="342">
        <v>5019</v>
      </c>
      <c r="I121" s="342">
        <f>G121-H121</f>
        <v>58</v>
      </c>
      <c r="J121" s="342">
        <f>$F121*I121</f>
        <v>-5800</v>
      </c>
      <c r="K121" s="343">
        <f>J121/1000000</f>
        <v>-0.0058</v>
      </c>
      <c r="L121" s="341">
        <v>6685</v>
      </c>
      <c r="M121" s="342">
        <v>6253</v>
      </c>
      <c r="N121" s="342">
        <f>L121-M121</f>
        <v>432</v>
      </c>
      <c r="O121" s="342">
        <f>$F121*N121</f>
        <v>-43200</v>
      </c>
      <c r="P121" s="343">
        <f>O121/1000000</f>
        <v>-0.0432</v>
      </c>
      <c r="Q121" s="469"/>
    </row>
    <row r="122" spans="1:17" ht="16.5">
      <c r="A122" s="324"/>
      <c r="B122" s="346" t="s">
        <v>39</v>
      </c>
      <c r="C122" s="335"/>
      <c r="D122" s="349"/>
      <c r="E122" s="349"/>
      <c r="F122" s="335"/>
      <c r="G122" s="341"/>
      <c r="H122" s="342"/>
      <c r="I122" s="342"/>
      <c r="J122" s="342"/>
      <c r="K122" s="343"/>
      <c r="L122" s="341"/>
      <c r="M122" s="342"/>
      <c r="N122" s="342"/>
      <c r="O122" s="342"/>
      <c r="P122" s="343"/>
      <c r="Q122" s="469"/>
    </row>
    <row r="123" spans="1:17" ht="18">
      <c r="A123" s="324">
        <v>2</v>
      </c>
      <c r="B123" s="345" t="s">
        <v>40</v>
      </c>
      <c r="C123" s="312">
        <v>4864955</v>
      </c>
      <c r="D123" s="127" t="s">
        <v>12</v>
      </c>
      <c r="E123" s="96" t="s">
        <v>347</v>
      </c>
      <c r="F123" s="320">
        <v>-1000</v>
      </c>
      <c r="G123" s="341">
        <v>999952</v>
      </c>
      <c r="H123" s="342">
        <v>1000000</v>
      </c>
      <c r="I123" s="322">
        <f>G123-H123</f>
        <v>-48</v>
      </c>
      <c r="J123" s="322">
        <f>$F123*I123</f>
        <v>48000</v>
      </c>
      <c r="K123" s="322">
        <f>J123/1000000</f>
        <v>0.048</v>
      </c>
      <c r="L123" s="341">
        <v>0</v>
      </c>
      <c r="M123" s="342">
        <v>0</v>
      </c>
      <c r="N123" s="322">
        <f>L123-M123</f>
        <v>0</v>
      </c>
      <c r="O123" s="322">
        <f>$F123*N123</f>
        <v>0</v>
      </c>
      <c r="P123" s="322">
        <f>O123/1000000</f>
        <v>0</v>
      </c>
      <c r="Q123" s="469"/>
    </row>
    <row r="124" spans="1:17" ht="16.5">
      <c r="A124" s="324"/>
      <c r="B124" s="346" t="s">
        <v>18</v>
      </c>
      <c r="C124" s="335"/>
      <c r="D124" s="348"/>
      <c r="E124" s="327"/>
      <c r="F124" s="335"/>
      <c r="G124" s="341"/>
      <c r="H124" s="342"/>
      <c r="I124" s="342"/>
      <c r="J124" s="342"/>
      <c r="K124" s="343"/>
      <c r="L124" s="341"/>
      <c r="M124" s="342"/>
      <c r="N124" s="342"/>
      <c r="O124" s="342"/>
      <c r="P124" s="343"/>
      <c r="Q124" s="469"/>
    </row>
    <row r="125" spans="1:17" ht="16.5">
      <c r="A125" s="324">
        <v>3</v>
      </c>
      <c r="B125" s="345" t="s">
        <v>19</v>
      </c>
      <c r="C125" s="335">
        <v>4864808</v>
      </c>
      <c r="D125" s="348" t="s">
        <v>12</v>
      </c>
      <c r="E125" s="327" t="s">
        <v>347</v>
      </c>
      <c r="F125" s="335">
        <v>-200</v>
      </c>
      <c r="G125" s="341">
        <v>12790</v>
      </c>
      <c r="H125" s="342">
        <v>12344</v>
      </c>
      <c r="I125" s="342">
        <f>G125-H125</f>
        <v>446</v>
      </c>
      <c r="J125" s="342">
        <f aca="true" t="shared" si="24" ref="J125:J130">$F125*I125</f>
        <v>-89200</v>
      </c>
      <c r="K125" s="343">
        <f aca="true" t="shared" si="25" ref="K125:K130">J125/1000000</f>
        <v>-0.0892</v>
      </c>
      <c r="L125" s="341">
        <v>21643</v>
      </c>
      <c r="M125" s="342">
        <v>21078</v>
      </c>
      <c r="N125" s="342">
        <f>L125-M125</f>
        <v>565</v>
      </c>
      <c r="O125" s="342">
        <f aca="true" t="shared" si="26" ref="O125:O130">$F125*N125</f>
        <v>-113000</v>
      </c>
      <c r="P125" s="343">
        <f aca="true" t="shared" si="27" ref="P125:P130">O125/1000000</f>
        <v>-0.113</v>
      </c>
      <c r="Q125" s="499"/>
    </row>
    <row r="126" spans="1:17" ht="16.5">
      <c r="A126" s="324">
        <v>4</v>
      </c>
      <c r="B126" s="345" t="s">
        <v>20</v>
      </c>
      <c r="C126" s="335">
        <v>4865144</v>
      </c>
      <c r="D126" s="348" t="s">
        <v>12</v>
      </c>
      <c r="E126" s="327" t="s">
        <v>347</v>
      </c>
      <c r="F126" s="335">
        <v>-1000</v>
      </c>
      <c r="G126" s="341">
        <v>86373</v>
      </c>
      <c r="H126" s="342">
        <v>86395</v>
      </c>
      <c r="I126" s="342">
        <f>G126-H126</f>
        <v>-22</v>
      </c>
      <c r="J126" s="342">
        <f>$F126*I126</f>
        <v>22000</v>
      </c>
      <c r="K126" s="343">
        <f>J126/1000000</f>
        <v>0.022</v>
      </c>
      <c r="L126" s="341">
        <v>123404</v>
      </c>
      <c r="M126" s="342">
        <v>123323</v>
      </c>
      <c r="N126" s="342">
        <f>L126-M126</f>
        <v>81</v>
      </c>
      <c r="O126" s="342">
        <f>$F126*N126</f>
        <v>-81000</v>
      </c>
      <c r="P126" s="343">
        <f>O126/1000000</f>
        <v>-0.081</v>
      </c>
      <c r="Q126" s="469"/>
    </row>
    <row r="127" spans="1:17" ht="16.5">
      <c r="A127" s="595"/>
      <c r="B127" s="596" t="s">
        <v>47</v>
      </c>
      <c r="C127" s="323"/>
      <c r="D127" s="327"/>
      <c r="E127" s="327"/>
      <c r="F127" s="597"/>
      <c r="G127" s="598"/>
      <c r="H127" s="599"/>
      <c r="I127" s="342"/>
      <c r="J127" s="342"/>
      <c r="K127" s="343"/>
      <c r="L127" s="598"/>
      <c r="M127" s="599"/>
      <c r="N127" s="342"/>
      <c r="O127" s="342"/>
      <c r="P127" s="343"/>
      <c r="Q127" s="469"/>
    </row>
    <row r="128" spans="1:17" ht="16.5">
      <c r="A128" s="324">
        <v>5</v>
      </c>
      <c r="B128" s="519" t="s">
        <v>48</v>
      </c>
      <c r="C128" s="335">
        <v>4864813</v>
      </c>
      <c r="D128" s="349" t="s">
        <v>12</v>
      </c>
      <c r="E128" s="327" t="s">
        <v>347</v>
      </c>
      <c r="F128" s="335">
        <v>-100</v>
      </c>
      <c r="G128" s="341">
        <v>18445</v>
      </c>
      <c r="H128" s="342">
        <v>18913</v>
      </c>
      <c r="I128" s="342">
        <f>G128-H128</f>
        <v>-468</v>
      </c>
      <c r="J128" s="342">
        <f t="shared" si="24"/>
        <v>46800</v>
      </c>
      <c r="K128" s="343">
        <f t="shared" si="25"/>
        <v>0.0468</v>
      </c>
      <c r="L128" s="341">
        <v>143180</v>
      </c>
      <c r="M128" s="342">
        <v>143180</v>
      </c>
      <c r="N128" s="342">
        <f>L128-M128</f>
        <v>0</v>
      </c>
      <c r="O128" s="342">
        <f t="shared" si="26"/>
        <v>0</v>
      </c>
      <c r="P128" s="343">
        <f t="shared" si="27"/>
        <v>0</v>
      </c>
      <c r="Q128" s="509" t="s">
        <v>455</v>
      </c>
    </row>
    <row r="129" spans="1:17" ht="16.5">
      <c r="A129" s="324"/>
      <c r="B129" s="347" t="s">
        <v>49</v>
      </c>
      <c r="C129" s="335"/>
      <c r="D129" s="348"/>
      <c r="E129" s="327"/>
      <c r="F129" s="335"/>
      <c r="G129" s="341"/>
      <c r="H129" s="342"/>
      <c r="I129" s="342"/>
      <c r="J129" s="342"/>
      <c r="K129" s="343"/>
      <c r="L129" s="341"/>
      <c r="M129" s="342"/>
      <c r="N129" s="342"/>
      <c r="O129" s="342"/>
      <c r="P129" s="343"/>
      <c r="Q129" s="469"/>
    </row>
    <row r="130" spans="1:17" ht="16.5">
      <c r="A130" s="324">
        <v>6</v>
      </c>
      <c r="B130" s="537" t="s">
        <v>350</v>
      </c>
      <c r="C130" s="335">
        <v>4865174</v>
      </c>
      <c r="D130" s="349" t="s">
        <v>12</v>
      </c>
      <c r="E130" s="327" t="s">
        <v>347</v>
      </c>
      <c r="F130" s="335">
        <v>-1000</v>
      </c>
      <c r="G130" s="341">
        <v>0</v>
      </c>
      <c r="H130" s="342">
        <v>0</v>
      </c>
      <c r="I130" s="342">
        <f>G130-H130</f>
        <v>0</v>
      </c>
      <c r="J130" s="342">
        <f t="shared" si="24"/>
        <v>0</v>
      </c>
      <c r="K130" s="343">
        <f t="shared" si="25"/>
        <v>0</v>
      </c>
      <c r="L130" s="341">
        <v>1</v>
      </c>
      <c r="M130" s="342">
        <v>1</v>
      </c>
      <c r="N130" s="342">
        <f>L130-M130</f>
        <v>0</v>
      </c>
      <c r="O130" s="342">
        <f t="shared" si="26"/>
        <v>0</v>
      </c>
      <c r="P130" s="343">
        <f t="shared" si="27"/>
        <v>0</v>
      </c>
      <c r="Q130" s="506"/>
    </row>
    <row r="131" spans="1:17" ht="16.5">
      <c r="A131" s="324"/>
      <c r="B131" s="346" t="s">
        <v>35</v>
      </c>
      <c r="C131" s="335"/>
      <c r="D131" s="349"/>
      <c r="E131" s="327"/>
      <c r="F131" s="335"/>
      <c r="G131" s="341"/>
      <c r="H131" s="342"/>
      <c r="I131" s="342"/>
      <c r="J131" s="342"/>
      <c r="K131" s="343"/>
      <c r="L131" s="341"/>
      <c r="M131" s="342"/>
      <c r="N131" s="342"/>
      <c r="O131" s="342"/>
      <c r="P131" s="343"/>
      <c r="Q131" s="469"/>
    </row>
    <row r="132" spans="1:17" ht="16.5">
      <c r="A132" s="324">
        <v>7</v>
      </c>
      <c r="B132" s="345" t="s">
        <v>363</v>
      </c>
      <c r="C132" s="335">
        <v>5128439</v>
      </c>
      <c r="D132" s="348" t="s">
        <v>12</v>
      </c>
      <c r="E132" s="327" t="s">
        <v>347</v>
      </c>
      <c r="F132" s="335">
        <v>-800</v>
      </c>
      <c r="G132" s="341">
        <v>992544</v>
      </c>
      <c r="H132" s="342">
        <v>993101</v>
      </c>
      <c r="I132" s="342">
        <f>G132-H132</f>
        <v>-557</v>
      </c>
      <c r="J132" s="342">
        <f>$F132*I132</f>
        <v>445600</v>
      </c>
      <c r="K132" s="343">
        <f>J132/1000000</f>
        <v>0.4456</v>
      </c>
      <c r="L132" s="341">
        <v>999901</v>
      </c>
      <c r="M132" s="342">
        <v>999987</v>
      </c>
      <c r="N132" s="342">
        <f>L132-M132</f>
        <v>-86</v>
      </c>
      <c r="O132" s="342">
        <f>$F132*N132</f>
        <v>68800</v>
      </c>
      <c r="P132" s="343">
        <f>O132/1000000</f>
        <v>0.0688</v>
      </c>
      <c r="Q132" s="469"/>
    </row>
    <row r="133" spans="1:17" ht="16.5">
      <c r="A133" s="324"/>
      <c r="B133" s="347" t="s">
        <v>386</v>
      </c>
      <c r="C133" s="335"/>
      <c r="D133" s="348"/>
      <c r="E133" s="327"/>
      <c r="F133" s="335"/>
      <c r="G133" s="341"/>
      <c r="H133" s="342"/>
      <c r="I133" s="342"/>
      <c r="J133" s="342"/>
      <c r="K133" s="343"/>
      <c r="L133" s="341"/>
      <c r="M133" s="342"/>
      <c r="N133" s="342"/>
      <c r="O133" s="342"/>
      <c r="P133" s="343"/>
      <c r="Q133" s="469"/>
    </row>
    <row r="134" spans="1:17" ht="18">
      <c r="A134" s="324">
        <v>8</v>
      </c>
      <c r="B134" s="763" t="s">
        <v>391</v>
      </c>
      <c r="C134" s="312">
        <v>5128407</v>
      </c>
      <c r="D134" s="127" t="s">
        <v>12</v>
      </c>
      <c r="E134" s="96" t="s">
        <v>347</v>
      </c>
      <c r="F134" s="417">
        <v>2000</v>
      </c>
      <c r="G134" s="341">
        <v>999427</v>
      </c>
      <c r="H134" s="342">
        <v>999427</v>
      </c>
      <c r="I134" s="322">
        <f>G134-H134</f>
        <v>0</v>
      </c>
      <c r="J134" s="322">
        <f>$F134*I134</f>
        <v>0</v>
      </c>
      <c r="K134" s="322">
        <f>J134/1000000</f>
        <v>0</v>
      </c>
      <c r="L134" s="341">
        <v>30</v>
      </c>
      <c r="M134" s="342">
        <v>30</v>
      </c>
      <c r="N134" s="322">
        <f>L134-M134</f>
        <v>0</v>
      </c>
      <c r="O134" s="322">
        <f>$F134*N134</f>
        <v>0</v>
      </c>
      <c r="P134" s="322">
        <f>O134/1000000</f>
        <v>0</v>
      </c>
      <c r="Q134" s="470"/>
    </row>
    <row r="135" spans="1:17" ht="13.5" thickBot="1">
      <c r="A135" s="46"/>
      <c r="B135" s="140"/>
      <c r="C135" s="47"/>
      <c r="D135" s="90"/>
      <c r="E135" s="141"/>
      <c r="F135" s="90"/>
      <c r="G135" s="104"/>
      <c r="H135" s="105"/>
      <c r="I135" s="105"/>
      <c r="J135" s="105"/>
      <c r="K135" s="109"/>
      <c r="L135" s="104"/>
      <c r="M135" s="105"/>
      <c r="N135" s="105"/>
      <c r="O135" s="105"/>
      <c r="P135" s="109"/>
      <c r="Q135" s="600"/>
    </row>
    <row r="136" ht="13.5" thickTop="1"/>
    <row r="137" spans="2:16" ht="18">
      <c r="B137" s="316" t="s">
        <v>311</v>
      </c>
      <c r="K137" s="157">
        <f>SUM(K121:K135)</f>
        <v>0.4674</v>
      </c>
      <c r="P137" s="157">
        <f>SUM(P121:P135)</f>
        <v>-0.16840000000000002</v>
      </c>
    </row>
    <row r="138" spans="11:16" ht="15.75">
      <c r="K138" s="87"/>
      <c r="P138" s="87"/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ht="13.5" thickBot="1"/>
    <row r="144" spans="1:17" ht="31.5" customHeight="1">
      <c r="A144" s="143" t="s">
        <v>244</v>
      </c>
      <c r="B144" s="144"/>
      <c r="C144" s="144"/>
      <c r="D144" s="145"/>
      <c r="E144" s="146"/>
      <c r="F144" s="145"/>
      <c r="G144" s="145"/>
      <c r="H144" s="144"/>
      <c r="I144" s="147"/>
      <c r="J144" s="148"/>
      <c r="K144" s="149"/>
      <c r="L144" s="601"/>
      <c r="M144" s="601"/>
      <c r="N144" s="601"/>
      <c r="O144" s="601"/>
      <c r="P144" s="601"/>
      <c r="Q144" s="602"/>
    </row>
    <row r="145" spans="1:17" ht="28.5" customHeight="1">
      <c r="A145" s="150" t="s">
        <v>306</v>
      </c>
      <c r="B145" s="84"/>
      <c r="C145" s="84"/>
      <c r="D145" s="84"/>
      <c r="E145" s="85"/>
      <c r="F145" s="84"/>
      <c r="G145" s="84"/>
      <c r="H145" s="84"/>
      <c r="I145" s="86"/>
      <c r="J145" s="84"/>
      <c r="K145" s="142">
        <f>K110</f>
        <v>-26.433283656666656</v>
      </c>
      <c r="L145" s="515"/>
      <c r="M145" s="515"/>
      <c r="N145" s="515"/>
      <c r="O145" s="515"/>
      <c r="P145" s="142">
        <f>P110</f>
        <v>-0.6251167233333337</v>
      </c>
      <c r="Q145" s="603"/>
    </row>
    <row r="146" spans="1:17" ht="28.5" customHeight="1">
      <c r="A146" s="150" t="s">
        <v>307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2">
        <f>K137</f>
        <v>0.4674</v>
      </c>
      <c r="L146" s="515"/>
      <c r="M146" s="515"/>
      <c r="N146" s="515"/>
      <c r="O146" s="515"/>
      <c r="P146" s="142">
        <f>P137</f>
        <v>-0.16840000000000002</v>
      </c>
      <c r="Q146" s="603"/>
    </row>
    <row r="147" spans="1:17" ht="28.5" customHeight="1">
      <c r="A147" s="150" t="s">
        <v>245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2">
        <f>'ROHTAK ROAD'!K44</f>
        <v>1.84895</v>
      </c>
      <c r="L147" s="515"/>
      <c r="M147" s="515"/>
      <c r="N147" s="515"/>
      <c r="O147" s="515"/>
      <c r="P147" s="142">
        <f>'ROHTAK ROAD'!P44</f>
        <v>0.038400000000000004</v>
      </c>
      <c r="Q147" s="603"/>
    </row>
    <row r="148" spans="1:17" ht="27.75" customHeight="1" thickBot="1">
      <c r="A148" s="152" t="s">
        <v>246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425">
        <f>SUM(K145:K147)</f>
        <v>-24.116933656666657</v>
      </c>
      <c r="L148" s="604"/>
      <c r="M148" s="604"/>
      <c r="N148" s="604"/>
      <c r="O148" s="604"/>
      <c r="P148" s="425">
        <f>SUM(P145:P147)</f>
        <v>-0.7551167233333337</v>
      </c>
      <c r="Q148" s="605"/>
    </row>
    <row r="152" ht="13.5" thickBot="1">
      <c r="A152" s="244"/>
    </row>
    <row r="153" spans="1:17" ht="12.75">
      <c r="A153" s="606"/>
      <c r="B153" s="607"/>
      <c r="C153" s="607"/>
      <c r="D153" s="607"/>
      <c r="E153" s="607"/>
      <c r="F153" s="607"/>
      <c r="G153" s="607"/>
      <c r="H153" s="601"/>
      <c r="I153" s="601"/>
      <c r="J153" s="601"/>
      <c r="K153" s="601"/>
      <c r="L153" s="601"/>
      <c r="M153" s="601"/>
      <c r="N153" s="601"/>
      <c r="O153" s="601"/>
      <c r="P153" s="601"/>
      <c r="Q153" s="602"/>
    </row>
    <row r="154" spans="1:17" ht="23.25">
      <c r="A154" s="608" t="s">
        <v>328</v>
      </c>
      <c r="B154" s="609"/>
      <c r="C154" s="609"/>
      <c r="D154" s="609"/>
      <c r="E154" s="609"/>
      <c r="F154" s="609"/>
      <c r="G154" s="609"/>
      <c r="H154" s="515"/>
      <c r="I154" s="515"/>
      <c r="J154" s="515"/>
      <c r="K154" s="515"/>
      <c r="L154" s="515"/>
      <c r="M154" s="515"/>
      <c r="N154" s="515"/>
      <c r="O154" s="515"/>
      <c r="P154" s="515"/>
      <c r="Q154" s="603"/>
    </row>
    <row r="155" spans="1:17" ht="12.75">
      <c r="A155" s="610"/>
      <c r="B155" s="609"/>
      <c r="C155" s="609"/>
      <c r="D155" s="609"/>
      <c r="E155" s="609"/>
      <c r="F155" s="609"/>
      <c r="G155" s="609"/>
      <c r="H155" s="515"/>
      <c r="I155" s="515"/>
      <c r="J155" s="515"/>
      <c r="K155" s="515"/>
      <c r="L155" s="515"/>
      <c r="M155" s="515"/>
      <c r="N155" s="515"/>
      <c r="O155" s="515"/>
      <c r="P155" s="515"/>
      <c r="Q155" s="603"/>
    </row>
    <row r="156" spans="1:17" ht="15.75">
      <c r="A156" s="611"/>
      <c r="B156" s="612"/>
      <c r="C156" s="612"/>
      <c r="D156" s="612"/>
      <c r="E156" s="612"/>
      <c r="F156" s="612"/>
      <c r="G156" s="612"/>
      <c r="H156" s="515"/>
      <c r="I156" s="515"/>
      <c r="J156" s="515"/>
      <c r="K156" s="613" t="s">
        <v>340</v>
      </c>
      <c r="L156" s="515"/>
      <c r="M156" s="515"/>
      <c r="N156" s="515"/>
      <c r="O156" s="515"/>
      <c r="P156" s="613" t="s">
        <v>341</v>
      </c>
      <c r="Q156" s="603"/>
    </row>
    <row r="157" spans="1:17" ht="12.75">
      <c r="A157" s="614"/>
      <c r="B157" s="96"/>
      <c r="C157" s="96"/>
      <c r="D157" s="96"/>
      <c r="E157" s="96"/>
      <c r="F157" s="96"/>
      <c r="G157" s="96"/>
      <c r="H157" s="515"/>
      <c r="I157" s="515"/>
      <c r="J157" s="515"/>
      <c r="K157" s="515"/>
      <c r="L157" s="515"/>
      <c r="M157" s="515"/>
      <c r="N157" s="515"/>
      <c r="O157" s="515"/>
      <c r="P157" s="515"/>
      <c r="Q157" s="603"/>
    </row>
    <row r="158" spans="1:17" ht="12.75">
      <c r="A158" s="614"/>
      <c r="B158" s="96"/>
      <c r="C158" s="96"/>
      <c r="D158" s="96"/>
      <c r="E158" s="96"/>
      <c r="F158" s="96"/>
      <c r="G158" s="96"/>
      <c r="H158" s="515"/>
      <c r="I158" s="515"/>
      <c r="J158" s="515"/>
      <c r="K158" s="515"/>
      <c r="L158" s="515"/>
      <c r="M158" s="515"/>
      <c r="N158" s="515"/>
      <c r="O158" s="515"/>
      <c r="P158" s="515"/>
      <c r="Q158" s="603"/>
    </row>
    <row r="159" spans="1:17" ht="24.75" customHeight="1">
      <c r="A159" s="615" t="s">
        <v>331</v>
      </c>
      <c r="B159" s="616"/>
      <c r="C159" s="616"/>
      <c r="D159" s="617"/>
      <c r="E159" s="617"/>
      <c r="F159" s="618"/>
      <c r="G159" s="617"/>
      <c r="H159" s="515"/>
      <c r="I159" s="515"/>
      <c r="J159" s="515"/>
      <c r="K159" s="619">
        <f>K148</f>
        <v>-24.116933656666657</v>
      </c>
      <c r="L159" s="617" t="s">
        <v>329</v>
      </c>
      <c r="M159" s="515"/>
      <c r="N159" s="515"/>
      <c r="O159" s="515"/>
      <c r="P159" s="619">
        <f>P148</f>
        <v>-0.7551167233333337</v>
      </c>
      <c r="Q159" s="620" t="s">
        <v>329</v>
      </c>
    </row>
    <row r="160" spans="1:17" ht="15">
      <c r="A160" s="621"/>
      <c r="B160" s="622"/>
      <c r="C160" s="622"/>
      <c r="D160" s="609"/>
      <c r="E160" s="609"/>
      <c r="F160" s="623"/>
      <c r="G160" s="609"/>
      <c r="H160" s="515"/>
      <c r="I160" s="515"/>
      <c r="J160" s="515"/>
      <c r="K160" s="599"/>
      <c r="L160" s="609"/>
      <c r="M160" s="515"/>
      <c r="N160" s="515"/>
      <c r="O160" s="515"/>
      <c r="P160" s="599"/>
      <c r="Q160" s="624"/>
    </row>
    <row r="161" spans="1:17" ht="22.5" customHeight="1">
      <c r="A161" s="625" t="s">
        <v>330</v>
      </c>
      <c r="B161" s="45"/>
      <c r="C161" s="45"/>
      <c r="D161" s="609"/>
      <c r="E161" s="609"/>
      <c r="F161" s="626"/>
      <c r="G161" s="617"/>
      <c r="H161" s="515"/>
      <c r="I161" s="515"/>
      <c r="J161" s="515"/>
      <c r="K161" s="619">
        <f>'STEPPED UP GENCO'!K38</f>
        <v>1.7622151994000002</v>
      </c>
      <c r="L161" s="617" t="s">
        <v>329</v>
      </c>
      <c r="M161" s="515"/>
      <c r="N161" s="515"/>
      <c r="O161" s="515"/>
      <c r="P161" s="619">
        <f>'STEPPED UP GENCO'!P38</f>
        <v>-2.7078005383</v>
      </c>
      <c r="Q161" s="620" t="s">
        <v>329</v>
      </c>
    </row>
    <row r="162" spans="1:17" ht="12.75">
      <c r="A162" s="627"/>
      <c r="B162" s="515"/>
      <c r="C162" s="515"/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603"/>
    </row>
    <row r="163" spans="1:17" ht="12.75">
      <c r="A163" s="627"/>
      <c r="B163" s="515"/>
      <c r="C163" s="515"/>
      <c r="D163" s="515"/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603"/>
    </row>
    <row r="164" spans="1:17" ht="12.75">
      <c r="A164" s="627"/>
      <c r="B164" s="515"/>
      <c r="C164" s="515"/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603"/>
    </row>
    <row r="165" spans="1:17" ht="21" thickBot="1">
      <c r="A165" s="628"/>
      <c r="B165" s="604"/>
      <c r="C165" s="604"/>
      <c r="D165" s="604"/>
      <c r="E165" s="604"/>
      <c r="F165" s="604"/>
      <c r="G165" s="604"/>
      <c r="H165" s="629"/>
      <c r="I165" s="629"/>
      <c r="J165" s="630" t="s">
        <v>332</v>
      </c>
      <c r="K165" s="631">
        <f>SUM(K159:K164)</f>
        <v>-22.354718457266657</v>
      </c>
      <c r="L165" s="629" t="s">
        <v>329</v>
      </c>
      <c r="M165" s="632"/>
      <c r="N165" s="604"/>
      <c r="O165" s="604"/>
      <c r="P165" s="631">
        <f>SUM(P159:P164)</f>
        <v>-3.4629172616333337</v>
      </c>
      <c r="Q165" s="633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="82" zoomScaleNormal="85" zoomScaleSheetLayoutView="82" zoomScalePageLayoutView="0" workbookViewId="0" topLeftCell="A45">
      <selection activeCell="C45" sqref="C4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6" t="str">
        <f>NDPL!$Q$1</f>
        <v>DECEMBER-2016</v>
      </c>
      <c r="R2" s="256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01/01/2017</v>
      </c>
      <c r="H5" s="33" t="str">
        <f>NDPL!H5</f>
        <v>INTIAL READING 01/12/2016</v>
      </c>
      <c r="I5" s="33" t="s">
        <v>4</v>
      </c>
      <c r="J5" s="33" t="s">
        <v>5</v>
      </c>
      <c r="K5" s="33" t="s">
        <v>6</v>
      </c>
      <c r="L5" s="35" t="str">
        <f>NDPL!G5</f>
        <v>FINAL READING 01/01/2017</v>
      </c>
      <c r="M5" s="33" t="str">
        <f>NDPL!H5</f>
        <v>INTIAL READING 01/12/2016</v>
      </c>
      <c r="N5" s="33" t="s">
        <v>4</v>
      </c>
      <c r="O5" s="33" t="s">
        <v>5</v>
      </c>
      <c r="P5" s="33" t="s">
        <v>6</v>
      </c>
      <c r="Q5" s="182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142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347</v>
      </c>
      <c r="F8" s="371">
        <v>100</v>
      </c>
      <c r="G8" s="341">
        <v>14428</v>
      </c>
      <c r="H8" s="342">
        <v>14445</v>
      </c>
      <c r="I8" s="277">
        <f aca="true" t="shared" si="0" ref="I8:I13">G8-H8</f>
        <v>-17</v>
      </c>
      <c r="J8" s="277">
        <f aca="true" t="shared" si="1" ref="J8:J14">$F8*I8</f>
        <v>-1700</v>
      </c>
      <c r="K8" s="277">
        <f aca="true" t="shared" si="2" ref="K8:K14">J8/1000000</f>
        <v>-0.0017</v>
      </c>
      <c r="L8" s="341">
        <v>1203</v>
      </c>
      <c r="M8" s="342">
        <v>2145</v>
      </c>
      <c r="N8" s="277">
        <f aca="true" t="shared" si="3" ref="N8:N13">L8-M8</f>
        <v>-942</v>
      </c>
      <c r="O8" s="277">
        <f aca="true" t="shared" si="4" ref="O8:O14">$F8*N8</f>
        <v>-94200</v>
      </c>
      <c r="P8" s="277">
        <f aca="true" t="shared" si="5" ref="P8:P14">O8/1000000</f>
        <v>-0.0942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347</v>
      </c>
      <c r="F9" s="371">
        <v>300</v>
      </c>
      <c r="G9" s="341">
        <v>7909</v>
      </c>
      <c r="H9" s="342">
        <v>7792</v>
      </c>
      <c r="I9" s="277">
        <f t="shared" si="0"/>
        <v>117</v>
      </c>
      <c r="J9" s="277">
        <f t="shared" si="1"/>
        <v>35100</v>
      </c>
      <c r="K9" s="277">
        <f t="shared" si="2"/>
        <v>0.0351</v>
      </c>
      <c r="L9" s="341">
        <v>1433</v>
      </c>
      <c r="M9" s="342">
        <v>1486</v>
      </c>
      <c r="N9" s="277">
        <f t="shared" si="3"/>
        <v>-53</v>
      </c>
      <c r="O9" s="277">
        <f t="shared" si="4"/>
        <v>-15900</v>
      </c>
      <c r="P9" s="277">
        <f t="shared" si="5"/>
        <v>-0.0159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347</v>
      </c>
      <c r="F10" s="371">
        <v>75</v>
      </c>
      <c r="G10" s="341">
        <v>22490</v>
      </c>
      <c r="H10" s="342">
        <v>22294</v>
      </c>
      <c r="I10" s="277">
        <f>G10-H10</f>
        <v>196</v>
      </c>
      <c r="J10" s="277">
        <f>$F10*I10</f>
        <v>14700</v>
      </c>
      <c r="K10" s="277">
        <f>J10/1000000</f>
        <v>0.0147</v>
      </c>
      <c r="L10" s="341">
        <v>18624</v>
      </c>
      <c r="M10" s="342">
        <v>10227</v>
      </c>
      <c r="N10" s="277">
        <f>L10-M10</f>
        <v>8397</v>
      </c>
      <c r="O10" s="277">
        <f>$F10*N10</f>
        <v>629775</v>
      </c>
      <c r="P10" s="277">
        <f>O10/1000000</f>
        <v>0.629775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347</v>
      </c>
      <c r="F11" s="371">
        <v>300</v>
      </c>
      <c r="G11" s="339">
        <v>999646</v>
      </c>
      <c r="H11" s="340">
        <v>999653</v>
      </c>
      <c r="I11" s="389">
        <f t="shared" si="0"/>
        <v>-7</v>
      </c>
      <c r="J11" s="389">
        <f t="shared" si="1"/>
        <v>-2100</v>
      </c>
      <c r="K11" s="389">
        <f t="shared" si="2"/>
        <v>-0.0021</v>
      </c>
      <c r="L11" s="339">
        <v>5007</v>
      </c>
      <c r="M11" s="340">
        <v>5270</v>
      </c>
      <c r="N11" s="389">
        <f t="shared" si="3"/>
        <v>-263</v>
      </c>
      <c r="O11" s="389">
        <f t="shared" si="4"/>
        <v>-78900</v>
      </c>
      <c r="P11" s="389">
        <f t="shared" si="5"/>
        <v>-0.0789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347</v>
      </c>
      <c r="F12" s="371">
        <v>1333.3</v>
      </c>
      <c r="G12" s="341">
        <v>1816</v>
      </c>
      <c r="H12" s="342">
        <v>1817</v>
      </c>
      <c r="I12" s="277">
        <f t="shared" si="0"/>
        <v>-1</v>
      </c>
      <c r="J12" s="277">
        <f t="shared" si="1"/>
        <v>-1333.3</v>
      </c>
      <c r="K12" s="277">
        <f t="shared" si="2"/>
        <v>-0.0013333</v>
      </c>
      <c r="L12" s="341">
        <v>2731</v>
      </c>
      <c r="M12" s="342">
        <v>2682</v>
      </c>
      <c r="N12" s="277">
        <f t="shared" si="3"/>
        <v>49</v>
      </c>
      <c r="O12" s="277">
        <f t="shared" si="4"/>
        <v>65331.7</v>
      </c>
      <c r="P12" s="277">
        <f t="shared" si="5"/>
        <v>0.06533169999999999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347</v>
      </c>
      <c r="F13" s="371">
        <v>100</v>
      </c>
      <c r="G13" s="341">
        <v>35454</v>
      </c>
      <c r="H13" s="342">
        <v>35470</v>
      </c>
      <c r="I13" s="277">
        <f t="shared" si="0"/>
        <v>-16</v>
      </c>
      <c r="J13" s="277">
        <f t="shared" si="1"/>
        <v>-1600</v>
      </c>
      <c r="K13" s="277">
        <f t="shared" si="2"/>
        <v>-0.0016</v>
      </c>
      <c r="L13" s="341">
        <v>170837</v>
      </c>
      <c r="M13" s="342">
        <v>171769</v>
      </c>
      <c r="N13" s="277">
        <f t="shared" si="3"/>
        <v>-932</v>
      </c>
      <c r="O13" s="277">
        <f t="shared" si="4"/>
        <v>-93200</v>
      </c>
      <c r="P13" s="277">
        <f t="shared" si="5"/>
        <v>-0.0932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347</v>
      </c>
      <c r="F14" s="752">
        <v>75</v>
      </c>
      <c r="G14" s="341">
        <v>4895</v>
      </c>
      <c r="H14" s="342">
        <v>4287</v>
      </c>
      <c r="I14" s="277">
        <f>G14-H14</f>
        <v>608</v>
      </c>
      <c r="J14" s="277">
        <f t="shared" si="1"/>
        <v>45600</v>
      </c>
      <c r="K14" s="277">
        <f t="shared" si="2"/>
        <v>0.0456</v>
      </c>
      <c r="L14" s="341">
        <v>9355</v>
      </c>
      <c r="M14" s="342">
        <v>1216</v>
      </c>
      <c r="N14" s="277">
        <f>L14-M14</f>
        <v>8139</v>
      </c>
      <c r="O14" s="277">
        <f t="shared" si="4"/>
        <v>610425</v>
      </c>
      <c r="P14" s="277">
        <f t="shared" si="5"/>
        <v>0.610425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370</v>
      </c>
      <c r="C16" s="365">
        <v>4864884</v>
      </c>
      <c r="D16" s="40" t="s">
        <v>12</v>
      </c>
      <c r="E16" s="41" t="s">
        <v>347</v>
      </c>
      <c r="F16" s="371">
        <v>1000</v>
      </c>
      <c r="G16" s="341">
        <v>989076</v>
      </c>
      <c r="H16" s="342">
        <v>989248</v>
      </c>
      <c r="I16" s="277">
        <f aca="true" t="shared" si="6" ref="I16:I28">G16-H16</f>
        <v>-172</v>
      </c>
      <c r="J16" s="277">
        <f aca="true" t="shared" si="7" ref="J16:J28">$F16*I16</f>
        <v>-172000</v>
      </c>
      <c r="K16" s="277">
        <f aca="true" t="shared" si="8" ref="K16:K28">J16/1000000</f>
        <v>-0.172</v>
      </c>
      <c r="L16" s="341">
        <v>1888</v>
      </c>
      <c r="M16" s="342">
        <v>1888</v>
      </c>
      <c r="N16" s="277">
        <f aca="true" t="shared" si="9" ref="N16:N28">L16-M16</f>
        <v>0</v>
      </c>
      <c r="O16" s="277">
        <f aca="true" t="shared" si="10" ref="O16:O28">$F16*N16</f>
        <v>0</v>
      </c>
      <c r="P16" s="277">
        <f aca="true" t="shared" si="11" ref="P16:P28">O16/1000000</f>
        <v>0</v>
      </c>
      <c r="Q16" s="506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347</v>
      </c>
      <c r="F17" s="371">
        <v>1000</v>
      </c>
      <c r="G17" s="341">
        <v>997301</v>
      </c>
      <c r="H17" s="342">
        <v>997473</v>
      </c>
      <c r="I17" s="277">
        <f t="shared" si="6"/>
        <v>-172</v>
      </c>
      <c r="J17" s="277">
        <f t="shared" si="7"/>
        <v>-172000</v>
      </c>
      <c r="K17" s="277">
        <f t="shared" si="8"/>
        <v>-0.172</v>
      </c>
      <c r="L17" s="341">
        <v>3367</v>
      </c>
      <c r="M17" s="342">
        <v>3367</v>
      </c>
      <c r="N17" s="277">
        <f t="shared" si="9"/>
        <v>0</v>
      </c>
      <c r="O17" s="277">
        <f t="shared" si="10"/>
        <v>0</v>
      </c>
      <c r="P17" s="277">
        <f t="shared" si="11"/>
        <v>0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347</v>
      </c>
      <c r="F18" s="371">
        <v>1000</v>
      </c>
      <c r="G18" s="341">
        <v>999791</v>
      </c>
      <c r="H18" s="342">
        <v>999933</v>
      </c>
      <c r="I18" s="277">
        <f t="shared" si="6"/>
        <v>-142</v>
      </c>
      <c r="J18" s="277">
        <f t="shared" si="7"/>
        <v>-142000</v>
      </c>
      <c r="K18" s="277">
        <f t="shared" si="8"/>
        <v>-0.142</v>
      </c>
      <c r="L18" s="341">
        <v>771</v>
      </c>
      <c r="M18" s="342">
        <v>771</v>
      </c>
      <c r="N18" s="277">
        <f t="shared" si="9"/>
        <v>0</v>
      </c>
      <c r="O18" s="277">
        <f t="shared" si="10"/>
        <v>0</v>
      </c>
      <c r="P18" s="277">
        <f t="shared" si="11"/>
        <v>0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347</v>
      </c>
      <c r="F19" s="371">
        <v>1000</v>
      </c>
      <c r="G19" s="341">
        <v>996579</v>
      </c>
      <c r="H19" s="342">
        <v>996755</v>
      </c>
      <c r="I19" s="277">
        <f t="shared" si="6"/>
        <v>-176</v>
      </c>
      <c r="J19" s="277">
        <f t="shared" si="7"/>
        <v>-176000</v>
      </c>
      <c r="K19" s="277">
        <f t="shared" si="8"/>
        <v>-0.176</v>
      </c>
      <c r="L19" s="341">
        <v>1691</v>
      </c>
      <c r="M19" s="342">
        <v>1691</v>
      </c>
      <c r="N19" s="277">
        <f t="shared" si="9"/>
        <v>0</v>
      </c>
      <c r="O19" s="277">
        <f t="shared" si="10"/>
        <v>0</v>
      </c>
      <c r="P19" s="277">
        <f t="shared" si="11"/>
        <v>0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347</v>
      </c>
      <c r="F20" s="371">
        <v>1000</v>
      </c>
      <c r="G20" s="341">
        <v>994515</v>
      </c>
      <c r="H20" s="342">
        <v>994818</v>
      </c>
      <c r="I20" s="277">
        <f t="shared" si="6"/>
        <v>-303</v>
      </c>
      <c r="J20" s="277">
        <f t="shared" si="7"/>
        <v>-303000</v>
      </c>
      <c r="K20" s="277">
        <f t="shared" si="8"/>
        <v>-0.303</v>
      </c>
      <c r="L20" s="341">
        <v>5249</v>
      </c>
      <c r="M20" s="342">
        <v>5249</v>
      </c>
      <c r="N20" s="277">
        <f t="shared" si="9"/>
        <v>0</v>
      </c>
      <c r="O20" s="277">
        <f t="shared" si="10"/>
        <v>0</v>
      </c>
      <c r="P20" s="277">
        <f t="shared" si="11"/>
        <v>0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347</v>
      </c>
      <c r="F21" s="371">
        <v>1000</v>
      </c>
      <c r="G21" s="341">
        <v>998082</v>
      </c>
      <c r="H21" s="342">
        <v>998179</v>
      </c>
      <c r="I21" s="277">
        <f t="shared" si="6"/>
        <v>-97</v>
      </c>
      <c r="J21" s="277">
        <f t="shared" si="7"/>
        <v>-97000</v>
      </c>
      <c r="K21" s="277">
        <f t="shared" si="8"/>
        <v>-0.097</v>
      </c>
      <c r="L21" s="341">
        <v>999138</v>
      </c>
      <c r="M21" s="342">
        <v>999138</v>
      </c>
      <c r="N21" s="277">
        <f t="shared" si="9"/>
        <v>0</v>
      </c>
      <c r="O21" s="277">
        <f t="shared" si="10"/>
        <v>0</v>
      </c>
      <c r="P21" s="277">
        <f t="shared" si="11"/>
        <v>0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4864868</v>
      </c>
      <c r="D22" s="40" t="s">
        <v>12</v>
      </c>
      <c r="E22" s="41" t="s">
        <v>347</v>
      </c>
      <c r="F22" s="371">
        <v>1000</v>
      </c>
      <c r="G22" s="341">
        <v>999164</v>
      </c>
      <c r="H22" s="342">
        <v>999192</v>
      </c>
      <c r="I22" s="277">
        <f t="shared" si="6"/>
        <v>-28</v>
      </c>
      <c r="J22" s="277">
        <f t="shared" si="7"/>
        <v>-28000</v>
      </c>
      <c r="K22" s="277">
        <f t="shared" si="8"/>
        <v>-0.028</v>
      </c>
      <c r="L22" s="341">
        <v>16397</v>
      </c>
      <c r="M22" s="342">
        <v>16397</v>
      </c>
      <c r="N22" s="277">
        <f t="shared" si="9"/>
        <v>0</v>
      </c>
      <c r="O22" s="277">
        <f t="shared" si="10"/>
        <v>0</v>
      </c>
      <c r="P22" s="277">
        <f t="shared" si="11"/>
        <v>0</v>
      </c>
      <c r="Q22" s="469"/>
    </row>
    <row r="23" spans="1:17" s="465" customFormat="1" ht="15.75" customHeight="1">
      <c r="A23" s="361"/>
      <c r="B23" s="362"/>
      <c r="C23" s="365">
        <v>4864885</v>
      </c>
      <c r="D23" s="40" t="s">
        <v>12</v>
      </c>
      <c r="E23" s="41" t="s">
        <v>347</v>
      </c>
      <c r="F23" s="371">
        <v>1000</v>
      </c>
      <c r="G23" s="341">
        <v>999964</v>
      </c>
      <c r="H23" s="342">
        <v>1000000</v>
      </c>
      <c r="I23" s="277">
        <f>G23-H23</f>
        <v>-36</v>
      </c>
      <c r="J23" s="277">
        <f>$F23*I23</f>
        <v>-36000</v>
      </c>
      <c r="K23" s="277">
        <f>J23/1000000</f>
        <v>-0.036</v>
      </c>
      <c r="L23" s="341">
        <v>0</v>
      </c>
      <c r="M23" s="342">
        <v>0</v>
      </c>
      <c r="N23" s="277">
        <f>L23-M23</f>
        <v>0</v>
      </c>
      <c r="O23" s="277">
        <f>$F23*N23</f>
        <v>0</v>
      </c>
      <c r="P23" s="277">
        <f>O23/1000000</f>
        <v>0</v>
      </c>
      <c r="Q23" s="469" t="s">
        <v>465</v>
      </c>
    </row>
    <row r="24" spans="1:17" s="465" customFormat="1" ht="15.75" customHeight="1">
      <c r="A24" s="361">
        <v>15</v>
      </c>
      <c r="B24" s="362" t="s">
        <v>98</v>
      </c>
      <c r="C24" s="365">
        <v>4864895</v>
      </c>
      <c r="D24" s="40" t="s">
        <v>12</v>
      </c>
      <c r="E24" s="41" t="s">
        <v>347</v>
      </c>
      <c r="F24" s="371">
        <v>800</v>
      </c>
      <c r="G24" s="341">
        <v>999502</v>
      </c>
      <c r="H24" s="342">
        <v>999590</v>
      </c>
      <c r="I24" s="277">
        <f>G24-H24</f>
        <v>-88</v>
      </c>
      <c r="J24" s="277">
        <f t="shared" si="7"/>
        <v>-70400</v>
      </c>
      <c r="K24" s="277">
        <f t="shared" si="8"/>
        <v>-0.0704</v>
      </c>
      <c r="L24" s="341">
        <v>1249</v>
      </c>
      <c r="M24" s="342">
        <v>1249</v>
      </c>
      <c r="N24" s="277">
        <f>L24-M24</f>
        <v>0</v>
      </c>
      <c r="O24" s="277">
        <f t="shared" si="10"/>
        <v>0</v>
      </c>
      <c r="P24" s="277">
        <f t="shared" si="11"/>
        <v>0</v>
      </c>
      <c r="Q24" s="469"/>
    </row>
    <row r="25" spans="1:17" s="465" customFormat="1" ht="15.75" customHeight="1">
      <c r="A25" s="361">
        <v>16</v>
      </c>
      <c r="B25" s="362" t="s">
        <v>99</v>
      </c>
      <c r="C25" s="365">
        <v>4864838</v>
      </c>
      <c r="D25" s="40" t="s">
        <v>12</v>
      </c>
      <c r="E25" s="41" t="s">
        <v>347</v>
      </c>
      <c r="F25" s="371">
        <v>1000</v>
      </c>
      <c r="G25" s="341">
        <v>999686</v>
      </c>
      <c r="H25" s="342">
        <v>999736</v>
      </c>
      <c r="I25" s="277">
        <f t="shared" si="6"/>
        <v>-50</v>
      </c>
      <c r="J25" s="277">
        <f t="shared" si="7"/>
        <v>-50000</v>
      </c>
      <c r="K25" s="277">
        <f t="shared" si="8"/>
        <v>-0.05</v>
      </c>
      <c r="L25" s="341">
        <v>29610</v>
      </c>
      <c r="M25" s="342">
        <v>29610</v>
      </c>
      <c r="N25" s="277">
        <f t="shared" si="9"/>
        <v>0</v>
      </c>
      <c r="O25" s="277">
        <f t="shared" si="10"/>
        <v>0</v>
      </c>
      <c r="P25" s="277">
        <f t="shared" si="11"/>
        <v>0</v>
      </c>
      <c r="Q25" s="469"/>
    </row>
    <row r="26" spans="1:17" s="465" customFormat="1" ht="15.75" customHeight="1">
      <c r="A26" s="361">
        <v>17</v>
      </c>
      <c r="B26" s="362" t="s">
        <v>122</v>
      </c>
      <c r="C26" s="365">
        <v>4864839</v>
      </c>
      <c r="D26" s="40" t="s">
        <v>12</v>
      </c>
      <c r="E26" s="41" t="s">
        <v>347</v>
      </c>
      <c r="F26" s="371">
        <v>1000</v>
      </c>
      <c r="G26" s="341">
        <v>1323</v>
      </c>
      <c r="H26" s="342">
        <v>1296</v>
      </c>
      <c r="I26" s="277">
        <f t="shared" si="6"/>
        <v>27</v>
      </c>
      <c r="J26" s="277">
        <f t="shared" si="7"/>
        <v>27000</v>
      </c>
      <c r="K26" s="277">
        <f t="shared" si="8"/>
        <v>0.027</v>
      </c>
      <c r="L26" s="341">
        <v>9721</v>
      </c>
      <c r="M26" s="342">
        <v>9721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18</v>
      </c>
      <c r="B27" s="362" t="s">
        <v>125</v>
      </c>
      <c r="C27" s="365">
        <v>4864788</v>
      </c>
      <c r="D27" s="40" t="s">
        <v>12</v>
      </c>
      <c r="E27" s="41" t="s">
        <v>347</v>
      </c>
      <c r="F27" s="371">
        <v>100</v>
      </c>
      <c r="G27" s="341">
        <v>12265</v>
      </c>
      <c r="H27" s="342">
        <v>12172</v>
      </c>
      <c r="I27" s="277">
        <f t="shared" si="6"/>
        <v>93</v>
      </c>
      <c r="J27" s="277">
        <f t="shared" si="7"/>
        <v>9300</v>
      </c>
      <c r="K27" s="277">
        <f t="shared" si="8"/>
        <v>0.0093</v>
      </c>
      <c r="L27" s="341">
        <v>358</v>
      </c>
      <c r="M27" s="342">
        <v>358</v>
      </c>
      <c r="N27" s="277">
        <f t="shared" si="9"/>
        <v>0</v>
      </c>
      <c r="O27" s="277">
        <f t="shared" si="10"/>
        <v>0</v>
      </c>
      <c r="P27" s="277">
        <f t="shared" si="11"/>
        <v>0</v>
      </c>
      <c r="Q27" s="469"/>
    </row>
    <row r="28" spans="1:17" s="465" customFormat="1" ht="15.75" customHeight="1">
      <c r="A28" s="361">
        <v>19</v>
      </c>
      <c r="B28" s="362" t="s">
        <v>123</v>
      </c>
      <c r="C28" s="365">
        <v>4864883</v>
      </c>
      <c r="D28" s="40" t="s">
        <v>12</v>
      </c>
      <c r="E28" s="41" t="s">
        <v>347</v>
      </c>
      <c r="F28" s="371">
        <v>1000</v>
      </c>
      <c r="G28" s="341">
        <v>1000307</v>
      </c>
      <c r="H28" s="342">
        <v>999901</v>
      </c>
      <c r="I28" s="277">
        <f t="shared" si="6"/>
        <v>406</v>
      </c>
      <c r="J28" s="277">
        <f t="shared" si="7"/>
        <v>406000</v>
      </c>
      <c r="K28" s="277">
        <f t="shared" si="8"/>
        <v>0.406</v>
      </c>
      <c r="L28" s="341">
        <v>15632</v>
      </c>
      <c r="M28" s="342">
        <v>15632</v>
      </c>
      <c r="N28" s="277">
        <f t="shared" si="9"/>
        <v>0</v>
      </c>
      <c r="O28" s="277">
        <f t="shared" si="10"/>
        <v>0</v>
      </c>
      <c r="P28" s="277">
        <f t="shared" si="11"/>
        <v>0</v>
      </c>
      <c r="Q28" s="469"/>
    </row>
    <row r="29" spans="1:17" s="465" customFormat="1" ht="15.75" customHeight="1">
      <c r="A29" s="361"/>
      <c r="B29" s="364" t="s">
        <v>100</v>
      </c>
      <c r="C29" s="365"/>
      <c r="D29" s="40"/>
      <c r="E29" s="40"/>
      <c r="F29" s="371"/>
      <c r="G29" s="341"/>
      <c r="H29" s="342"/>
      <c r="I29" s="516"/>
      <c r="J29" s="516"/>
      <c r="K29" s="130"/>
      <c r="L29" s="514"/>
      <c r="M29" s="516"/>
      <c r="N29" s="516"/>
      <c r="O29" s="516"/>
      <c r="P29" s="130"/>
      <c r="Q29" s="469"/>
    </row>
    <row r="30" spans="1:17" s="465" customFormat="1" ht="15.75" customHeight="1">
      <c r="A30" s="361">
        <v>20</v>
      </c>
      <c r="B30" s="362" t="s">
        <v>101</v>
      </c>
      <c r="C30" s="365">
        <v>4864954</v>
      </c>
      <c r="D30" s="40" t="s">
        <v>12</v>
      </c>
      <c r="E30" s="41" t="s">
        <v>347</v>
      </c>
      <c r="F30" s="371">
        <v>1375</v>
      </c>
      <c r="G30" s="341">
        <v>999998</v>
      </c>
      <c r="H30" s="342">
        <v>999998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954790</v>
      </c>
      <c r="M30" s="342">
        <v>957592</v>
      </c>
      <c r="N30" s="277">
        <f>L30-M30</f>
        <v>-2802</v>
      </c>
      <c r="O30" s="277">
        <f>$F30*N30</f>
        <v>-3852750</v>
      </c>
      <c r="P30" s="277">
        <f>O30/1000000</f>
        <v>-3.85275</v>
      </c>
      <c r="Q30" s="469"/>
    </row>
    <row r="31" spans="1:17" s="465" customFormat="1" ht="15.75" customHeight="1">
      <c r="A31" s="361">
        <v>21</v>
      </c>
      <c r="B31" s="362" t="s">
        <v>102</v>
      </c>
      <c r="C31" s="365">
        <v>4865042</v>
      </c>
      <c r="D31" s="40" t="s">
        <v>12</v>
      </c>
      <c r="E31" s="41" t="s">
        <v>347</v>
      </c>
      <c r="F31" s="371">
        <v>1100</v>
      </c>
      <c r="G31" s="341">
        <v>999998</v>
      </c>
      <c r="H31" s="342">
        <v>999998</v>
      </c>
      <c r="I31" s="277">
        <f>G31-H31</f>
        <v>0</v>
      </c>
      <c r="J31" s="277">
        <f>$F31*I31</f>
        <v>0</v>
      </c>
      <c r="K31" s="277">
        <f>J31/1000000</f>
        <v>0</v>
      </c>
      <c r="L31" s="341">
        <v>957592</v>
      </c>
      <c r="M31" s="342">
        <v>957592</v>
      </c>
      <c r="N31" s="277">
        <f>L31-M31</f>
        <v>0</v>
      </c>
      <c r="O31" s="277">
        <f>$F31*N31</f>
        <v>0</v>
      </c>
      <c r="P31" s="277">
        <f>O31/1000000</f>
        <v>0</v>
      </c>
      <c r="Q31" s="469"/>
    </row>
    <row r="32" spans="1:17" s="465" customFormat="1" ht="15.75" customHeight="1">
      <c r="A32" s="361"/>
      <c r="B32" s="362"/>
      <c r="C32" s="365"/>
      <c r="D32" s="40"/>
      <c r="E32" s="41"/>
      <c r="F32" s="371"/>
      <c r="G32" s="341"/>
      <c r="H32" s="342"/>
      <c r="I32" s="277"/>
      <c r="J32" s="277"/>
      <c r="K32" s="277"/>
      <c r="L32" s="341"/>
      <c r="M32" s="342"/>
      <c r="N32" s="277"/>
      <c r="O32" s="277"/>
      <c r="P32" s="277"/>
      <c r="Q32" s="469"/>
    </row>
    <row r="33" spans="1:17" s="465" customFormat="1" ht="15.75" customHeight="1">
      <c r="A33" s="361"/>
      <c r="B33" s="362"/>
      <c r="C33" s="365">
        <v>5295164</v>
      </c>
      <c r="D33" s="40" t="s">
        <v>12</v>
      </c>
      <c r="E33" s="41" t="s">
        <v>347</v>
      </c>
      <c r="F33" s="371">
        <v>1100</v>
      </c>
      <c r="G33" s="341">
        <v>0</v>
      </c>
      <c r="H33" s="342">
        <v>0</v>
      </c>
      <c r="I33" s="277">
        <f>G33-H33</f>
        <v>0</v>
      </c>
      <c r="J33" s="277">
        <f>$F33*I33</f>
        <v>0</v>
      </c>
      <c r="K33" s="277">
        <f>J33/1000000</f>
        <v>0</v>
      </c>
      <c r="L33" s="341">
        <v>997711</v>
      </c>
      <c r="M33" s="342">
        <v>1000000</v>
      </c>
      <c r="N33" s="277">
        <f>L33-M33</f>
        <v>-2289</v>
      </c>
      <c r="O33" s="277">
        <f>$F33*N33</f>
        <v>-2517900</v>
      </c>
      <c r="P33" s="277">
        <f>O33/1000000</f>
        <v>-2.5179</v>
      </c>
      <c r="Q33" s="469" t="s">
        <v>466</v>
      </c>
    </row>
    <row r="34" spans="1:17" s="465" customFormat="1" ht="15.75" customHeight="1">
      <c r="A34" s="361">
        <v>22</v>
      </c>
      <c r="B34" s="362" t="s">
        <v>368</v>
      </c>
      <c r="C34" s="365">
        <v>4864943</v>
      </c>
      <c r="D34" s="40" t="s">
        <v>12</v>
      </c>
      <c r="E34" s="41" t="s">
        <v>347</v>
      </c>
      <c r="F34" s="371">
        <v>1000</v>
      </c>
      <c r="G34" s="341">
        <v>978657</v>
      </c>
      <c r="H34" s="342">
        <v>979345</v>
      </c>
      <c r="I34" s="277">
        <f>G34-H34</f>
        <v>-688</v>
      </c>
      <c r="J34" s="277">
        <f>$F34*I34</f>
        <v>-688000</v>
      </c>
      <c r="K34" s="277">
        <f>J34/1000000</f>
        <v>-0.688</v>
      </c>
      <c r="L34" s="341">
        <v>7821</v>
      </c>
      <c r="M34" s="342">
        <v>7821</v>
      </c>
      <c r="N34" s="277">
        <f>L34-M34</f>
        <v>0</v>
      </c>
      <c r="O34" s="277">
        <f>$F34*N34</f>
        <v>0</v>
      </c>
      <c r="P34" s="277">
        <f>O34/1000000</f>
        <v>0</v>
      </c>
      <c r="Q34" s="469"/>
    </row>
    <row r="35" spans="1:17" s="465" customFormat="1" ht="15.75" customHeight="1">
      <c r="A35" s="361"/>
      <c r="B35" s="364" t="s">
        <v>32</v>
      </c>
      <c r="C35" s="365"/>
      <c r="D35" s="40"/>
      <c r="E35" s="40"/>
      <c r="F35" s="371"/>
      <c r="G35" s="341"/>
      <c r="H35" s="342"/>
      <c r="I35" s="277"/>
      <c r="J35" s="277"/>
      <c r="K35" s="130">
        <f>SUM(K16:K34)</f>
        <v>-1.4920999999999998</v>
      </c>
      <c r="L35" s="276"/>
      <c r="M35" s="277"/>
      <c r="N35" s="277"/>
      <c r="O35" s="277"/>
      <c r="P35" s="130">
        <f>SUM(P16:P34)</f>
        <v>-6.3706499999999995</v>
      </c>
      <c r="Q35" s="469"/>
    </row>
    <row r="36" spans="1:17" s="465" customFormat="1" ht="15.75" customHeight="1">
      <c r="A36" s="361">
        <v>23</v>
      </c>
      <c r="B36" s="362" t="s">
        <v>103</v>
      </c>
      <c r="C36" s="365">
        <v>4864910</v>
      </c>
      <c r="D36" s="40" t="s">
        <v>12</v>
      </c>
      <c r="E36" s="41" t="s">
        <v>347</v>
      </c>
      <c r="F36" s="371">
        <v>-1000</v>
      </c>
      <c r="G36" s="341">
        <v>948806</v>
      </c>
      <c r="H36" s="342">
        <v>949064</v>
      </c>
      <c r="I36" s="277">
        <f>G36-H36</f>
        <v>-258</v>
      </c>
      <c r="J36" s="277">
        <f>$F36*I36</f>
        <v>258000</v>
      </c>
      <c r="K36" s="277">
        <f>J36/1000000</f>
        <v>0.258</v>
      </c>
      <c r="L36" s="341">
        <v>941254</v>
      </c>
      <c r="M36" s="342">
        <v>941599</v>
      </c>
      <c r="N36" s="277">
        <f>L36-M36</f>
        <v>-345</v>
      </c>
      <c r="O36" s="277">
        <f>$F36*N36</f>
        <v>345000</v>
      </c>
      <c r="P36" s="277">
        <f>O36/1000000</f>
        <v>0.345</v>
      </c>
      <c r="Q36" s="469"/>
    </row>
    <row r="37" spans="1:17" s="465" customFormat="1" ht="15.75" customHeight="1">
      <c r="A37" s="361">
        <v>24</v>
      </c>
      <c r="B37" s="362" t="s">
        <v>104</v>
      </c>
      <c r="C37" s="365">
        <v>4864911</v>
      </c>
      <c r="D37" s="40" t="s">
        <v>12</v>
      </c>
      <c r="E37" s="41" t="s">
        <v>347</v>
      </c>
      <c r="F37" s="371">
        <v>-1000</v>
      </c>
      <c r="G37" s="341">
        <v>960945</v>
      </c>
      <c r="H37" s="342">
        <v>961239</v>
      </c>
      <c r="I37" s="277">
        <f>G37-H37</f>
        <v>-294</v>
      </c>
      <c r="J37" s="277">
        <f>$F37*I37</f>
        <v>294000</v>
      </c>
      <c r="K37" s="277">
        <f>J37/1000000</f>
        <v>0.294</v>
      </c>
      <c r="L37" s="341">
        <v>954779</v>
      </c>
      <c r="M37" s="342">
        <v>954786</v>
      </c>
      <c r="N37" s="277">
        <f>L37-M37</f>
        <v>-7</v>
      </c>
      <c r="O37" s="277">
        <f>$F37*N37</f>
        <v>7000</v>
      </c>
      <c r="P37" s="277">
        <f>O37/1000000</f>
        <v>0.007</v>
      </c>
      <c r="Q37" s="469"/>
    </row>
    <row r="38" spans="1:17" ht="15.75" customHeight="1">
      <c r="A38" s="361">
        <v>25</v>
      </c>
      <c r="B38" s="403" t="s">
        <v>146</v>
      </c>
      <c r="C38" s="372">
        <v>4902528</v>
      </c>
      <c r="D38" s="12" t="s">
        <v>12</v>
      </c>
      <c r="E38" s="41" t="s">
        <v>347</v>
      </c>
      <c r="F38" s="372">
        <v>300</v>
      </c>
      <c r="G38" s="339">
        <v>15</v>
      </c>
      <c r="H38" s="340">
        <v>15</v>
      </c>
      <c r="I38" s="389">
        <f>G38-H38</f>
        <v>0</v>
      </c>
      <c r="J38" s="389">
        <f>$F38*I38</f>
        <v>0</v>
      </c>
      <c r="K38" s="389">
        <f>J38/1000000</f>
        <v>0</v>
      </c>
      <c r="L38" s="339">
        <v>457</v>
      </c>
      <c r="M38" s="340">
        <v>462</v>
      </c>
      <c r="N38" s="389">
        <f>L38-M38</f>
        <v>-5</v>
      </c>
      <c r="O38" s="389">
        <f>$F38*N38</f>
        <v>-1500</v>
      </c>
      <c r="P38" s="389">
        <f>O38/1000000</f>
        <v>-0.0015</v>
      </c>
      <c r="Q38" s="409"/>
    </row>
    <row r="39" spans="1:17" ht="15.75" customHeight="1">
      <c r="A39" s="361"/>
      <c r="B39" s="364" t="s">
        <v>27</v>
      </c>
      <c r="C39" s="365"/>
      <c r="D39" s="40"/>
      <c r="E39" s="40"/>
      <c r="F39" s="371"/>
      <c r="G39" s="339"/>
      <c r="H39" s="340"/>
      <c r="I39" s="389"/>
      <c r="J39" s="389"/>
      <c r="K39" s="389"/>
      <c r="L39" s="390"/>
      <c r="M39" s="389"/>
      <c r="N39" s="389"/>
      <c r="O39" s="389"/>
      <c r="P39" s="389"/>
      <c r="Q39" s="154"/>
    </row>
    <row r="40" spans="1:17" ht="15">
      <c r="A40" s="361">
        <v>26</v>
      </c>
      <c r="B40" s="327" t="s">
        <v>46</v>
      </c>
      <c r="C40" s="365">
        <v>4864854</v>
      </c>
      <c r="D40" s="44" t="s">
        <v>12</v>
      </c>
      <c r="E40" s="41" t="s">
        <v>347</v>
      </c>
      <c r="F40" s="371">
        <v>1000</v>
      </c>
      <c r="G40" s="341">
        <v>999991</v>
      </c>
      <c r="H40" s="342">
        <v>999994</v>
      </c>
      <c r="I40" s="277">
        <f>G40-H40</f>
        <v>-3</v>
      </c>
      <c r="J40" s="277">
        <f>$F40*I40</f>
        <v>-3000</v>
      </c>
      <c r="K40" s="277">
        <f>J40/1000000</f>
        <v>-0.003</v>
      </c>
      <c r="L40" s="341">
        <v>1597</v>
      </c>
      <c r="M40" s="342">
        <v>1444</v>
      </c>
      <c r="N40" s="277">
        <f>L40-M40</f>
        <v>153</v>
      </c>
      <c r="O40" s="277">
        <f>$F40*N40</f>
        <v>153000</v>
      </c>
      <c r="P40" s="277">
        <f>O40/1000000</f>
        <v>0.153</v>
      </c>
      <c r="Q40" s="416" t="s">
        <v>450</v>
      </c>
    </row>
    <row r="41" spans="1:17" s="465" customFormat="1" ht="15.75" customHeight="1">
      <c r="A41" s="361"/>
      <c r="B41" s="364" t="s">
        <v>105</v>
      </c>
      <c r="C41" s="365"/>
      <c r="D41" s="40"/>
      <c r="E41" s="40"/>
      <c r="F41" s="371"/>
      <c r="G41" s="341"/>
      <c r="H41" s="342"/>
      <c r="I41" s="277"/>
      <c r="J41" s="277"/>
      <c r="K41" s="277"/>
      <c r="L41" s="276"/>
      <c r="M41" s="277"/>
      <c r="N41" s="277"/>
      <c r="O41" s="277"/>
      <c r="P41" s="277"/>
      <c r="Q41" s="469"/>
    </row>
    <row r="42" spans="1:17" s="781" customFormat="1" ht="15.75" customHeight="1">
      <c r="A42" s="782">
        <v>27</v>
      </c>
      <c r="B42" s="783" t="s">
        <v>106</v>
      </c>
      <c r="C42" s="784">
        <v>5295161</v>
      </c>
      <c r="D42" s="785" t="s">
        <v>12</v>
      </c>
      <c r="E42" s="786" t="s">
        <v>347</v>
      </c>
      <c r="F42" s="787">
        <v>-1000</v>
      </c>
      <c r="G42" s="777">
        <v>21660</v>
      </c>
      <c r="H42" s="778">
        <v>15219</v>
      </c>
      <c r="I42" s="788">
        <f>G42-H42</f>
        <v>6441</v>
      </c>
      <c r="J42" s="788">
        <f>$F42*I42</f>
        <v>-6441000</v>
      </c>
      <c r="K42" s="788">
        <f>J42/1000000</f>
        <v>-6.441</v>
      </c>
      <c r="L42" s="777">
        <v>997404</v>
      </c>
      <c r="M42" s="778">
        <v>997404</v>
      </c>
      <c r="N42" s="788">
        <f>L42-M42</f>
        <v>0</v>
      </c>
      <c r="O42" s="788">
        <f>$F42*N42</f>
        <v>0</v>
      </c>
      <c r="P42" s="788">
        <f>O42/1000000</f>
        <v>0</v>
      </c>
      <c r="Q42" s="780"/>
    </row>
    <row r="43" spans="1:17" s="465" customFormat="1" ht="15.75" customHeight="1">
      <c r="A43" s="361">
        <v>28</v>
      </c>
      <c r="B43" s="362" t="s">
        <v>107</v>
      </c>
      <c r="C43" s="365">
        <v>4865029</v>
      </c>
      <c r="D43" s="40" t="s">
        <v>12</v>
      </c>
      <c r="E43" s="41" t="s">
        <v>347</v>
      </c>
      <c r="F43" s="371">
        <v>-1000</v>
      </c>
      <c r="G43" s="341">
        <v>5893</v>
      </c>
      <c r="H43" s="342">
        <v>2757</v>
      </c>
      <c r="I43" s="277">
        <f>G43-H43</f>
        <v>3136</v>
      </c>
      <c r="J43" s="277">
        <f>$F43*I43</f>
        <v>-3136000</v>
      </c>
      <c r="K43" s="277">
        <f>J43/1000000</f>
        <v>-3.136</v>
      </c>
      <c r="L43" s="341">
        <v>999993</v>
      </c>
      <c r="M43" s="342">
        <v>999993</v>
      </c>
      <c r="N43" s="277">
        <f>L43-M43</f>
        <v>0</v>
      </c>
      <c r="O43" s="277">
        <f>$F43*N43</f>
        <v>0</v>
      </c>
      <c r="P43" s="277">
        <f>O43/1000000</f>
        <v>0</v>
      </c>
      <c r="Q43" s="481" t="s">
        <v>454</v>
      </c>
    </row>
    <row r="44" spans="1:17" s="465" customFormat="1" ht="15.75" customHeight="1">
      <c r="A44" s="361">
        <v>29</v>
      </c>
      <c r="B44" s="362" t="s">
        <v>108</v>
      </c>
      <c r="C44" s="365">
        <v>5128420</v>
      </c>
      <c r="D44" s="40" t="s">
        <v>12</v>
      </c>
      <c r="E44" s="41" t="s">
        <v>347</v>
      </c>
      <c r="F44" s="371">
        <v>-1000</v>
      </c>
      <c r="G44" s="341">
        <v>992686</v>
      </c>
      <c r="H44" s="342">
        <v>992867</v>
      </c>
      <c r="I44" s="277">
        <f>G44-H44</f>
        <v>-181</v>
      </c>
      <c r="J44" s="277">
        <f>$F44*I44</f>
        <v>181000</v>
      </c>
      <c r="K44" s="277">
        <f>J44/1000000</f>
        <v>0.181</v>
      </c>
      <c r="L44" s="341">
        <v>993551</v>
      </c>
      <c r="M44" s="342">
        <v>993699</v>
      </c>
      <c r="N44" s="277">
        <f>L44-M44</f>
        <v>-148</v>
      </c>
      <c r="O44" s="277">
        <f>$F44*N44</f>
        <v>148000</v>
      </c>
      <c r="P44" s="277">
        <f>O44/1000000</f>
        <v>0.148</v>
      </c>
      <c r="Q44" s="506"/>
    </row>
    <row r="45" spans="1:17" s="465" customFormat="1" ht="15.75" customHeight="1">
      <c r="A45" s="361">
        <v>30</v>
      </c>
      <c r="B45" s="327" t="s">
        <v>109</v>
      </c>
      <c r="C45" s="365">
        <v>4864924</v>
      </c>
      <c r="D45" s="40" t="s">
        <v>12</v>
      </c>
      <c r="E45" s="41" t="s">
        <v>347</v>
      </c>
      <c r="F45" s="371">
        <v>-1000</v>
      </c>
      <c r="G45" s="341">
        <v>999846</v>
      </c>
      <c r="H45" s="342">
        <v>999531</v>
      </c>
      <c r="I45" s="277">
        <f>G45-H45</f>
        <v>315</v>
      </c>
      <c r="J45" s="277">
        <f>$F45*I45</f>
        <v>-315000</v>
      </c>
      <c r="K45" s="277">
        <f>J45/1000000</f>
        <v>-0.315</v>
      </c>
      <c r="L45" s="341">
        <v>30</v>
      </c>
      <c r="M45" s="342">
        <v>30</v>
      </c>
      <c r="N45" s="277">
        <f>L45-M45</f>
        <v>0</v>
      </c>
      <c r="O45" s="277">
        <f>$F45*N45</f>
        <v>0</v>
      </c>
      <c r="P45" s="277">
        <f>O45/1000000</f>
        <v>0</v>
      </c>
      <c r="Q45" s="488" t="s">
        <v>455</v>
      </c>
    </row>
    <row r="46" spans="1:17" s="465" customFormat="1" ht="15.75" customHeight="1">
      <c r="A46" s="361"/>
      <c r="B46" s="327"/>
      <c r="C46" s="365"/>
      <c r="D46" s="40"/>
      <c r="E46" s="41"/>
      <c r="F46" s="371"/>
      <c r="G46" s="341"/>
      <c r="H46" s="342"/>
      <c r="I46" s="277"/>
      <c r="J46" s="277"/>
      <c r="K46" s="277">
        <v>0.021</v>
      </c>
      <c r="L46" s="341"/>
      <c r="M46" s="342"/>
      <c r="N46" s="277"/>
      <c r="O46" s="277"/>
      <c r="P46" s="277">
        <v>0</v>
      </c>
      <c r="Q46" s="488" t="s">
        <v>474</v>
      </c>
    </row>
    <row r="47" spans="1:17" ht="15.75" customHeight="1">
      <c r="A47" s="361"/>
      <c r="B47" s="364" t="s">
        <v>411</v>
      </c>
      <c r="C47" s="365"/>
      <c r="D47" s="473"/>
      <c r="E47" s="474"/>
      <c r="F47" s="371"/>
      <c r="G47" s="390"/>
      <c r="H47" s="389"/>
      <c r="I47" s="389"/>
      <c r="J47" s="389"/>
      <c r="K47" s="389"/>
      <c r="L47" s="390"/>
      <c r="M47" s="389"/>
      <c r="N47" s="389"/>
      <c r="O47" s="389"/>
      <c r="P47" s="389"/>
      <c r="Q47" s="191"/>
    </row>
    <row r="48" spans="1:17" s="465" customFormat="1" ht="15.75" customHeight="1">
      <c r="A48" s="361">
        <v>31</v>
      </c>
      <c r="B48" s="362" t="s">
        <v>106</v>
      </c>
      <c r="C48" s="365">
        <v>4865002</v>
      </c>
      <c r="D48" s="473" t="s">
        <v>12</v>
      </c>
      <c r="E48" s="474" t="s">
        <v>347</v>
      </c>
      <c r="F48" s="371">
        <v>-2000</v>
      </c>
      <c r="G48" s="341">
        <v>8071</v>
      </c>
      <c r="H48" s="342">
        <v>7154</v>
      </c>
      <c r="I48" s="277">
        <f>G48-H48</f>
        <v>917</v>
      </c>
      <c r="J48" s="277">
        <f>$F48*I48</f>
        <v>-1834000</v>
      </c>
      <c r="K48" s="277">
        <f>J48/1000000</f>
        <v>-1.834</v>
      </c>
      <c r="L48" s="341">
        <v>999025</v>
      </c>
      <c r="M48" s="342">
        <v>999037</v>
      </c>
      <c r="N48" s="277">
        <f>L48-M48</f>
        <v>-12</v>
      </c>
      <c r="O48" s="277">
        <f>$F48*N48</f>
        <v>24000</v>
      </c>
      <c r="P48" s="277">
        <f>O48/1000000</f>
        <v>0.024</v>
      </c>
      <c r="Q48" s="498"/>
    </row>
    <row r="49" spans="1:17" s="465" customFormat="1" ht="15.75" customHeight="1">
      <c r="A49" s="361">
        <v>32</v>
      </c>
      <c r="B49" s="362" t="s">
        <v>414</v>
      </c>
      <c r="C49" s="365">
        <v>5128456</v>
      </c>
      <c r="D49" s="473" t="s">
        <v>12</v>
      </c>
      <c r="E49" s="474" t="s">
        <v>347</v>
      </c>
      <c r="F49" s="371">
        <v>-1000</v>
      </c>
      <c r="G49" s="341">
        <v>1663</v>
      </c>
      <c r="H49" s="342">
        <v>1370</v>
      </c>
      <c r="I49" s="277">
        <f>G49-H49</f>
        <v>293</v>
      </c>
      <c r="J49" s="277">
        <f>$F49*I49</f>
        <v>-293000</v>
      </c>
      <c r="K49" s="277">
        <f>J49/1000000</f>
        <v>-0.293</v>
      </c>
      <c r="L49" s="341">
        <v>999996</v>
      </c>
      <c r="M49" s="342">
        <v>999998</v>
      </c>
      <c r="N49" s="277">
        <f>L49-M49</f>
        <v>-2</v>
      </c>
      <c r="O49" s="277">
        <f>$F49*N49</f>
        <v>2000</v>
      </c>
      <c r="P49" s="277">
        <f>O49/1000000</f>
        <v>0.002</v>
      </c>
      <c r="Q49" s="475" t="s">
        <v>448</v>
      </c>
    </row>
    <row r="50" spans="1:17" s="465" customFormat="1" ht="15.75" customHeight="1">
      <c r="A50" s="361">
        <v>33</v>
      </c>
      <c r="B50" s="362" t="s">
        <v>412</v>
      </c>
      <c r="C50" s="365">
        <v>5128452</v>
      </c>
      <c r="D50" s="473" t="s">
        <v>12</v>
      </c>
      <c r="E50" s="474" t="s">
        <v>347</v>
      </c>
      <c r="F50" s="371">
        <v>-1000</v>
      </c>
      <c r="G50" s="341">
        <v>999618</v>
      </c>
      <c r="H50" s="342">
        <v>999135</v>
      </c>
      <c r="I50" s="277">
        <f>G50-H50</f>
        <v>483</v>
      </c>
      <c r="J50" s="277">
        <f>$F50*I50</f>
        <v>-483000</v>
      </c>
      <c r="K50" s="277">
        <f>J50/1000000</f>
        <v>-0.483</v>
      </c>
      <c r="L50" s="341">
        <v>999855</v>
      </c>
      <c r="M50" s="342">
        <v>999855</v>
      </c>
      <c r="N50" s="277">
        <f>L50-M50</f>
        <v>0</v>
      </c>
      <c r="O50" s="277">
        <f>$F50*N50</f>
        <v>0</v>
      </c>
      <c r="P50" s="277">
        <f>O50/1000000</f>
        <v>0</v>
      </c>
      <c r="Q50" s="498"/>
    </row>
    <row r="51" spans="1:17" s="465" customFormat="1" ht="15.75" customHeight="1">
      <c r="A51" s="361"/>
      <c r="B51" s="364" t="s">
        <v>42</v>
      </c>
      <c r="C51" s="365"/>
      <c r="D51" s="40"/>
      <c r="E51" s="40"/>
      <c r="F51" s="371"/>
      <c r="G51" s="341"/>
      <c r="H51" s="342"/>
      <c r="I51" s="277"/>
      <c r="J51" s="277"/>
      <c r="K51" s="277"/>
      <c r="L51" s="276"/>
      <c r="M51" s="277"/>
      <c r="N51" s="277"/>
      <c r="O51" s="277"/>
      <c r="P51" s="277"/>
      <c r="Q51" s="469"/>
    </row>
    <row r="52" spans="1:17" s="465" customFormat="1" ht="15.75" customHeight="1">
      <c r="A52" s="361"/>
      <c r="B52" s="363" t="s">
        <v>18</v>
      </c>
      <c r="C52" s="365"/>
      <c r="D52" s="44"/>
      <c r="E52" s="44"/>
      <c r="F52" s="371"/>
      <c r="G52" s="341"/>
      <c r="H52" s="342"/>
      <c r="I52" s="277"/>
      <c r="J52" s="277"/>
      <c r="K52" s="277"/>
      <c r="L52" s="276"/>
      <c r="M52" s="277"/>
      <c r="N52" s="277"/>
      <c r="O52" s="277"/>
      <c r="P52" s="277"/>
      <c r="Q52" s="469"/>
    </row>
    <row r="53" spans="1:17" s="465" customFormat="1" ht="15.75" customHeight="1">
      <c r="A53" s="361">
        <v>34</v>
      </c>
      <c r="B53" s="362" t="s">
        <v>19</v>
      </c>
      <c r="C53" s="365">
        <v>4864808</v>
      </c>
      <c r="D53" s="40" t="s">
        <v>12</v>
      </c>
      <c r="E53" s="41" t="s">
        <v>347</v>
      </c>
      <c r="F53" s="371">
        <v>200</v>
      </c>
      <c r="G53" s="341">
        <v>12790</v>
      </c>
      <c r="H53" s="342">
        <v>12344</v>
      </c>
      <c r="I53" s="277">
        <f>G53-H53</f>
        <v>446</v>
      </c>
      <c r="J53" s="277">
        <f>$F53*I53</f>
        <v>89200</v>
      </c>
      <c r="K53" s="277">
        <f>J53/1000000</f>
        <v>0.0892</v>
      </c>
      <c r="L53" s="341">
        <v>21643</v>
      </c>
      <c r="M53" s="342">
        <v>21078</v>
      </c>
      <c r="N53" s="277">
        <f>L53-M53</f>
        <v>565</v>
      </c>
      <c r="O53" s="277">
        <f>$F53*N53</f>
        <v>113000</v>
      </c>
      <c r="P53" s="277">
        <f>O53/1000000</f>
        <v>0.113</v>
      </c>
      <c r="Q53" s="499"/>
    </row>
    <row r="54" spans="1:17" s="465" customFormat="1" ht="15.75" customHeight="1">
      <c r="A54" s="361">
        <v>35</v>
      </c>
      <c r="B54" s="362" t="s">
        <v>20</v>
      </c>
      <c r="C54" s="365">
        <v>4865144</v>
      </c>
      <c r="D54" s="40" t="s">
        <v>12</v>
      </c>
      <c r="E54" s="41" t="s">
        <v>347</v>
      </c>
      <c r="F54" s="371">
        <v>1000</v>
      </c>
      <c r="G54" s="341">
        <v>86373</v>
      </c>
      <c r="H54" s="342">
        <v>86395</v>
      </c>
      <c r="I54" s="277">
        <f>G54-H54</f>
        <v>-22</v>
      </c>
      <c r="J54" s="277">
        <f>$F54*I54</f>
        <v>-22000</v>
      </c>
      <c r="K54" s="277">
        <f>J54/1000000</f>
        <v>-0.022</v>
      </c>
      <c r="L54" s="341">
        <v>123404</v>
      </c>
      <c r="M54" s="342">
        <v>123323</v>
      </c>
      <c r="N54" s="277">
        <f>L54-M54</f>
        <v>81</v>
      </c>
      <c r="O54" s="277">
        <f>$F54*N54</f>
        <v>81000</v>
      </c>
      <c r="P54" s="277">
        <f>O54/1000000</f>
        <v>0.081</v>
      </c>
      <c r="Q54" s="469"/>
    </row>
    <row r="55" spans="1:17" ht="15.75" customHeight="1">
      <c r="A55" s="361"/>
      <c r="B55" s="364" t="s">
        <v>119</v>
      </c>
      <c r="C55" s="365"/>
      <c r="D55" s="40"/>
      <c r="E55" s="40"/>
      <c r="F55" s="371"/>
      <c r="G55" s="339"/>
      <c r="H55" s="340"/>
      <c r="I55" s="389"/>
      <c r="J55" s="389"/>
      <c r="K55" s="389"/>
      <c r="L55" s="390"/>
      <c r="M55" s="389"/>
      <c r="N55" s="389"/>
      <c r="O55" s="389"/>
      <c r="P55" s="389"/>
      <c r="Q55" s="154"/>
    </row>
    <row r="56" spans="1:17" s="465" customFormat="1" ht="15.75" customHeight="1">
      <c r="A56" s="361">
        <v>36</v>
      </c>
      <c r="B56" s="362" t="s">
        <v>120</v>
      </c>
      <c r="C56" s="365">
        <v>5295199</v>
      </c>
      <c r="D56" s="40" t="s">
        <v>12</v>
      </c>
      <c r="E56" s="41" t="s">
        <v>347</v>
      </c>
      <c r="F56" s="371">
        <v>100</v>
      </c>
      <c r="G56" s="341">
        <v>998694</v>
      </c>
      <c r="H56" s="342">
        <v>999138</v>
      </c>
      <c r="I56" s="277">
        <f>G56-H56</f>
        <v>-444</v>
      </c>
      <c r="J56" s="277">
        <f>$F56*I56</f>
        <v>-44400</v>
      </c>
      <c r="K56" s="277">
        <f>J56/1000000</f>
        <v>-0.0444</v>
      </c>
      <c r="L56" s="341">
        <v>1144</v>
      </c>
      <c r="M56" s="342">
        <v>1149</v>
      </c>
      <c r="N56" s="277">
        <f>L56-M56</f>
        <v>-5</v>
      </c>
      <c r="O56" s="277">
        <f>$F56*N56</f>
        <v>-500</v>
      </c>
      <c r="P56" s="277">
        <f>O56/1000000</f>
        <v>-0.0005</v>
      </c>
      <c r="Q56" s="469"/>
    </row>
    <row r="57" spans="1:17" s="515" customFormat="1" ht="15.75" customHeight="1">
      <c r="A57" s="349">
        <v>37</v>
      </c>
      <c r="B57" s="327" t="s">
        <v>121</v>
      </c>
      <c r="C57" s="365">
        <v>4865135</v>
      </c>
      <c r="D57" s="44" t="s">
        <v>12</v>
      </c>
      <c r="E57" s="41" t="s">
        <v>347</v>
      </c>
      <c r="F57" s="365">
        <v>100</v>
      </c>
      <c r="G57" s="341">
        <v>151757</v>
      </c>
      <c r="H57" s="342">
        <v>151725</v>
      </c>
      <c r="I57" s="277">
        <f>G57-H57</f>
        <v>32</v>
      </c>
      <c r="J57" s="277">
        <f>$F57*I57</f>
        <v>3200</v>
      </c>
      <c r="K57" s="277">
        <f>J57/1000000</f>
        <v>0.0032</v>
      </c>
      <c r="L57" s="341">
        <v>52252</v>
      </c>
      <c r="M57" s="342">
        <v>52229</v>
      </c>
      <c r="N57" s="277">
        <f>L57-M57</f>
        <v>23</v>
      </c>
      <c r="O57" s="277">
        <f>$F57*N57</f>
        <v>2300</v>
      </c>
      <c r="P57" s="277">
        <f>O57/1000000</f>
        <v>0.0023</v>
      </c>
      <c r="Q57" s="469"/>
    </row>
    <row r="58" spans="1:17" s="465" customFormat="1" ht="15.75" customHeight="1">
      <c r="A58" s="349"/>
      <c r="B58" s="364" t="s">
        <v>461</v>
      </c>
      <c r="C58" s="365"/>
      <c r="D58" s="40"/>
      <c r="E58" s="41"/>
      <c r="F58" s="371"/>
      <c r="G58" s="342"/>
      <c r="H58" s="342"/>
      <c r="I58" s="277"/>
      <c r="J58" s="277"/>
      <c r="K58" s="277"/>
      <c r="L58" s="341"/>
      <c r="M58" s="342"/>
      <c r="N58" s="277"/>
      <c r="O58" s="277"/>
      <c r="P58" s="277"/>
      <c r="Q58" s="469"/>
    </row>
    <row r="59" spans="1:17" s="515" customFormat="1" ht="15.75" customHeight="1">
      <c r="A59" s="349">
        <v>38</v>
      </c>
      <c r="B59" s="362" t="s">
        <v>462</v>
      </c>
      <c r="C59" s="365">
        <v>5295145</v>
      </c>
      <c r="D59" s="44" t="s">
        <v>12</v>
      </c>
      <c r="E59" s="41" t="s">
        <v>347</v>
      </c>
      <c r="F59" s="365">
        <v>-1000</v>
      </c>
      <c r="G59" s="341">
        <v>0</v>
      </c>
      <c r="H59" s="342">
        <v>0</v>
      </c>
      <c r="I59" s="277">
        <f>G59-H59</f>
        <v>0</v>
      </c>
      <c r="J59" s="277">
        <f>$F59*I59</f>
        <v>0</v>
      </c>
      <c r="K59" s="277">
        <f>J59/1000000</f>
        <v>0</v>
      </c>
      <c r="L59" s="341">
        <v>0</v>
      </c>
      <c r="M59" s="342">
        <v>0</v>
      </c>
      <c r="N59" s="277">
        <f>L59-M59</f>
        <v>0</v>
      </c>
      <c r="O59" s="277">
        <f>$F59*N59</f>
        <v>0</v>
      </c>
      <c r="P59" s="277">
        <f>O59/1000000</f>
        <v>0</v>
      </c>
      <c r="Q59" s="469" t="s">
        <v>464</v>
      </c>
    </row>
    <row r="60" spans="1:17" s="465" customFormat="1" ht="15.75" customHeight="1" thickBot="1">
      <c r="A60" s="796">
        <v>39</v>
      </c>
      <c r="B60" s="749" t="s">
        <v>463</v>
      </c>
      <c r="C60" s="366">
        <v>5295146</v>
      </c>
      <c r="D60" s="797" t="s">
        <v>12</v>
      </c>
      <c r="E60" s="522" t="s">
        <v>347</v>
      </c>
      <c r="F60" s="798">
        <v>-1000</v>
      </c>
      <c r="G60" s="468">
        <v>0</v>
      </c>
      <c r="H60" s="468">
        <v>0</v>
      </c>
      <c r="I60" s="523">
        <f>G60-H60</f>
        <v>0</v>
      </c>
      <c r="J60" s="523">
        <f>$F60*I60</f>
        <v>0</v>
      </c>
      <c r="K60" s="799">
        <f>J60/1000000</f>
        <v>0</v>
      </c>
      <c r="L60" s="468">
        <v>0</v>
      </c>
      <c r="M60" s="468">
        <v>0</v>
      </c>
      <c r="N60" s="523">
        <f>L60-M60</f>
        <v>0</v>
      </c>
      <c r="O60" s="523">
        <f>$F60*N60</f>
        <v>0</v>
      </c>
      <c r="P60" s="799">
        <f>O60/1000000</f>
        <v>0</v>
      </c>
      <c r="Q60" s="469" t="s">
        <v>464</v>
      </c>
    </row>
    <row r="61" spans="2:16" ht="17.25" thickTop="1">
      <c r="B61" s="16" t="s">
        <v>140</v>
      </c>
      <c r="F61" s="201"/>
      <c r="I61" s="17"/>
      <c r="J61" s="17"/>
      <c r="K61" s="395">
        <f>SUM(K8:K60)-K35</f>
        <v>-13.128433299999998</v>
      </c>
      <c r="N61" s="17"/>
      <c r="O61" s="17"/>
      <c r="P61" s="395">
        <f>SUM(P8:P60)-P35</f>
        <v>-4.474018300000001</v>
      </c>
    </row>
    <row r="62" spans="2:16" ht="1.5" customHeight="1">
      <c r="B62" s="16"/>
      <c r="F62" s="201"/>
      <c r="I62" s="17"/>
      <c r="J62" s="17"/>
      <c r="K62" s="28"/>
      <c r="N62" s="17"/>
      <c r="O62" s="17"/>
      <c r="P62" s="28"/>
    </row>
    <row r="63" spans="2:16" ht="16.5">
      <c r="B63" s="16" t="s">
        <v>141</v>
      </c>
      <c r="F63" s="201"/>
      <c r="I63" s="17"/>
      <c r="J63" s="17"/>
      <c r="K63" s="395">
        <f>SUM(K61:K62)</f>
        <v>-13.128433299999998</v>
      </c>
      <c r="N63" s="17"/>
      <c r="O63" s="17"/>
      <c r="P63" s="395">
        <f>SUM(P61:P62)</f>
        <v>-4.474018300000001</v>
      </c>
    </row>
    <row r="64" ht="15">
      <c r="F64" s="201"/>
    </row>
    <row r="65" spans="6:17" ht="15">
      <c r="F65" s="201"/>
      <c r="Q65" s="256" t="str">
        <f>NDPL!$Q$1</f>
        <v>DECEMBER-2016</v>
      </c>
    </row>
    <row r="66" ht="15">
      <c r="F66" s="201"/>
    </row>
    <row r="67" spans="6:17" ht="15">
      <c r="F67" s="201"/>
      <c r="Q67" s="256"/>
    </row>
    <row r="68" spans="1:16" ht="18.75" thickBot="1">
      <c r="A68" s="88" t="s">
        <v>247</v>
      </c>
      <c r="F68" s="201"/>
      <c r="G68" s="6"/>
      <c r="H68" s="6"/>
      <c r="I68" s="48" t="s">
        <v>7</v>
      </c>
      <c r="J68" s="18"/>
      <c r="K68" s="18"/>
      <c r="L68" s="18"/>
      <c r="M68" s="18"/>
      <c r="N68" s="48" t="s">
        <v>399</v>
      </c>
      <c r="O68" s="18"/>
      <c r="P68" s="18"/>
    </row>
    <row r="69" spans="1:17" ht="39.75" thickBot="1" thickTop="1">
      <c r="A69" s="35" t="s">
        <v>8</v>
      </c>
      <c r="B69" s="32" t="s">
        <v>9</v>
      </c>
      <c r="C69" s="33" t="s">
        <v>1</v>
      </c>
      <c r="D69" s="33" t="s">
        <v>2</v>
      </c>
      <c r="E69" s="33" t="s">
        <v>3</v>
      </c>
      <c r="F69" s="33" t="s">
        <v>10</v>
      </c>
      <c r="G69" s="35" t="str">
        <f>NDPL!G5</f>
        <v>FINAL READING 01/01/2017</v>
      </c>
      <c r="H69" s="33" t="str">
        <f>NDPL!H5</f>
        <v>INTIAL READING 01/12/2016</v>
      </c>
      <c r="I69" s="33" t="s">
        <v>4</v>
      </c>
      <c r="J69" s="33" t="s">
        <v>5</v>
      </c>
      <c r="K69" s="33" t="s">
        <v>6</v>
      </c>
      <c r="L69" s="35" t="str">
        <f>NDPL!G5</f>
        <v>FINAL READING 01/01/2017</v>
      </c>
      <c r="M69" s="33" t="str">
        <f>NDPL!H5</f>
        <v>INTIAL READING 01/12/2016</v>
      </c>
      <c r="N69" s="33" t="s">
        <v>4</v>
      </c>
      <c r="O69" s="33" t="s">
        <v>5</v>
      </c>
      <c r="P69" s="33" t="s">
        <v>6</v>
      </c>
      <c r="Q69" s="34" t="s">
        <v>310</v>
      </c>
    </row>
    <row r="70" spans="1:16" ht="17.25" thickBot="1" thickTop="1">
      <c r="A70" s="19"/>
      <c r="B70" s="89"/>
      <c r="C70" s="19"/>
      <c r="D70" s="19"/>
      <c r="E70" s="19"/>
      <c r="F70" s="328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7" ht="15.75" customHeight="1" thickTop="1">
      <c r="A71" s="359"/>
      <c r="B71" s="360" t="s">
        <v>126</v>
      </c>
      <c r="C71" s="36"/>
      <c r="D71" s="36"/>
      <c r="E71" s="36"/>
      <c r="F71" s="329"/>
      <c r="G71" s="29"/>
      <c r="H71" s="477"/>
      <c r="I71" s="477"/>
      <c r="J71" s="477"/>
      <c r="K71" s="477"/>
      <c r="L71" s="29"/>
      <c r="M71" s="477"/>
      <c r="N71" s="477"/>
      <c r="O71" s="477"/>
      <c r="P71" s="477"/>
      <c r="Q71" s="588"/>
    </row>
    <row r="72" spans="1:17" s="465" customFormat="1" ht="15.75" customHeight="1">
      <c r="A72" s="361">
        <v>1</v>
      </c>
      <c r="B72" s="362" t="s">
        <v>15</v>
      </c>
      <c r="C72" s="365">
        <v>4864968</v>
      </c>
      <c r="D72" s="40" t="s">
        <v>12</v>
      </c>
      <c r="E72" s="41" t="s">
        <v>347</v>
      </c>
      <c r="F72" s="371">
        <v>-1000</v>
      </c>
      <c r="G72" s="341">
        <v>980987</v>
      </c>
      <c r="H72" s="342">
        <v>980680</v>
      </c>
      <c r="I72" s="342">
        <f>G72-H72</f>
        <v>307</v>
      </c>
      <c r="J72" s="342">
        <f>$F72*I72</f>
        <v>-307000</v>
      </c>
      <c r="K72" s="342">
        <f>J72/1000000</f>
        <v>-0.307</v>
      </c>
      <c r="L72" s="341">
        <v>883050</v>
      </c>
      <c r="M72" s="342">
        <v>883080</v>
      </c>
      <c r="N72" s="342">
        <f>L72-M72</f>
        <v>-30</v>
      </c>
      <c r="O72" s="342">
        <f>$F72*N72</f>
        <v>30000</v>
      </c>
      <c r="P72" s="342">
        <f>O72/1000000</f>
        <v>0.03</v>
      </c>
      <c r="Q72" s="469"/>
    </row>
    <row r="73" spans="1:17" s="465" customFormat="1" ht="15.75" customHeight="1">
      <c r="A73" s="361">
        <v>2</v>
      </c>
      <c r="B73" s="362" t="s">
        <v>16</v>
      </c>
      <c r="C73" s="365">
        <v>5295149</v>
      </c>
      <c r="D73" s="40" t="s">
        <v>12</v>
      </c>
      <c r="E73" s="41" t="s">
        <v>347</v>
      </c>
      <c r="F73" s="371">
        <v>-1000</v>
      </c>
      <c r="G73" s="341">
        <v>1000545</v>
      </c>
      <c r="H73" s="342">
        <v>999723</v>
      </c>
      <c r="I73" s="342">
        <f>G73-H73</f>
        <v>822</v>
      </c>
      <c r="J73" s="342">
        <f>$F73*I73</f>
        <v>-822000</v>
      </c>
      <c r="K73" s="342">
        <f>J73/1000000</f>
        <v>-0.822</v>
      </c>
      <c r="L73" s="341">
        <v>974007</v>
      </c>
      <c r="M73" s="342">
        <v>974032</v>
      </c>
      <c r="N73" s="342">
        <f>L73-M73</f>
        <v>-25</v>
      </c>
      <c r="O73" s="342">
        <f>$F73*N73</f>
        <v>25000</v>
      </c>
      <c r="P73" s="342">
        <f>O73/1000000</f>
        <v>0.025</v>
      </c>
      <c r="Q73" s="469"/>
    </row>
    <row r="74" spans="1:17" s="465" customFormat="1" ht="15">
      <c r="A74" s="361">
        <v>3</v>
      </c>
      <c r="B74" s="362" t="s">
        <v>17</v>
      </c>
      <c r="C74" s="365">
        <v>4865008</v>
      </c>
      <c r="D74" s="40" t="s">
        <v>12</v>
      </c>
      <c r="E74" s="41" t="s">
        <v>347</v>
      </c>
      <c r="F74" s="371">
        <v>-1000</v>
      </c>
      <c r="G74" s="341">
        <v>985263</v>
      </c>
      <c r="H74" s="342">
        <v>985247</v>
      </c>
      <c r="I74" s="342">
        <f>G74-H74</f>
        <v>16</v>
      </c>
      <c r="J74" s="342">
        <f>$F74*I74</f>
        <v>-16000</v>
      </c>
      <c r="K74" s="342">
        <f>J74/1000000</f>
        <v>-0.016</v>
      </c>
      <c r="L74" s="341">
        <v>881853</v>
      </c>
      <c r="M74" s="342">
        <v>881887</v>
      </c>
      <c r="N74" s="342">
        <f>L74-M74</f>
        <v>-34</v>
      </c>
      <c r="O74" s="342">
        <f>$F74*N74</f>
        <v>34000</v>
      </c>
      <c r="P74" s="342">
        <f>O74/1000000</f>
        <v>0.034</v>
      </c>
      <c r="Q74" s="466" t="s">
        <v>455</v>
      </c>
    </row>
    <row r="75" spans="1:17" s="465" customFormat="1" ht="15">
      <c r="A75" s="361"/>
      <c r="B75" s="362"/>
      <c r="C75" s="365">
        <v>5295177</v>
      </c>
      <c r="D75" s="40" t="s">
        <v>12</v>
      </c>
      <c r="E75" s="41" t="s">
        <v>347</v>
      </c>
      <c r="F75" s="371">
        <v>-500</v>
      </c>
      <c r="G75" s="341">
        <v>442</v>
      </c>
      <c r="H75" s="342">
        <v>0</v>
      </c>
      <c r="I75" s="342">
        <f>G75-H75</f>
        <v>442</v>
      </c>
      <c r="J75" s="342">
        <f>$F75*I75</f>
        <v>-221000</v>
      </c>
      <c r="K75" s="342">
        <f>J75/1000000</f>
        <v>-0.221</v>
      </c>
      <c r="L75" s="341">
        <v>999972</v>
      </c>
      <c r="M75" s="342">
        <v>1000000</v>
      </c>
      <c r="N75" s="342">
        <f>L75-M75</f>
        <v>-28</v>
      </c>
      <c r="O75" s="342">
        <f>$F75*N75</f>
        <v>14000</v>
      </c>
      <c r="P75" s="342">
        <f>O75/1000000</f>
        <v>0.014</v>
      </c>
      <c r="Q75" s="466" t="s">
        <v>466</v>
      </c>
    </row>
    <row r="76" spans="1:17" s="465" customFormat="1" ht="15">
      <c r="A76" s="361">
        <v>4</v>
      </c>
      <c r="B76" s="362" t="s">
        <v>166</v>
      </c>
      <c r="C76" s="365">
        <v>5100231</v>
      </c>
      <c r="D76" s="40" t="s">
        <v>12</v>
      </c>
      <c r="E76" s="41" t="s">
        <v>347</v>
      </c>
      <c r="F76" s="371">
        <v>-2000</v>
      </c>
      <c r="G76" s="341">
        <v>994907</v>
      </c>
      <c r="H76" s="342">
        <v>995097</v>
      </c>
      <c r="I76" s="342">
        <f>G76-H76</f>
        <v>-190</v>
      </c>
      <c r="J76" s="342">
        <f>$F76*I76</f>
        <v>380000</v>
      </c>
      <c r="K76" s="342">
        <f>J76/1000000</f>
        <v>0.38</v>
      </c>
      <c r="L76" s="341">
        <v>975383</v>
      </c>
      <c r="M76" s="342">
        <v>975389</v>
      </c>
      <c r="N76" s="342">
        <f>L76-M76</f>
        <v>-6</v>
      </c>
      <c r="O76" s="342">
        <f>$F76*N76</f>
        <v>12000</v>
      </c>
      <c r="P76" s="342">
        <f>O76/1000000</f>
        <v>0.012</v>
      </c>
      <c r="Q76" s="513"/>
    </row>
    <row r="77" spans="1:17" ht="15.75" customHeight="1">
      <c r="A77" s="361"/>
      <c r="B77" s="363" t="s">
        <v>127</v>
      </c>
      <c r="C77" s="365"/>
      <c r="D77" s="44"/>
      <c r="E77" s="44"/>
      <c r="F77" s="371"/>
      <c r="G77" s="341"/>
      <c r="H77" s="342"/>
      <c r="I77" s="486"/>
      <c r="J77" s="486"/>
      <c r="K77" s="486"/>
      <c r="L77" s="341"/>
      <c r="M77" s="486"/>
      <c r="N77" s="486"/>
      <c r="O77" s="486"/>
      <c r="P77" s="486"/>
      <c r="Q77" s="469"/>
    </row>
    <row r="78" spans="1:17" s="465" customFormat="1" ht="15.75" customHeight="1">
      <c r="A78" s="361">
        <v>5</v>
      </c>
      <c r="B78" s="362" t="s">
        <v>128</v>
      </c>
      <c r="C78" s="365">
        <v>4864978</v>
      </c>
      <c r="D78" s="40" t="s">
        <v>12</v>
      </c>
      <c r="E78" s="41" t="s">
        <v>347</v>
      </c>
      <c r="F78" s="371">
        <v>-1000</v>
      </c>
      <c r="G78" s="341">
        <v>997958</v>
      </c>
      <c r="H78" s="342">
        <v>997923</v>
      </c>
      <c r="I78" s="486">
        <f aca="true" t="shared" si="12" ref="I78:I85">G78-H78</f>
        <v>35</v>
      </c>
      <c r="J78" s="486">
        <f aca="true" t="shared" si="13" ref="J78:J85">$F78*I78</f>
        <v>-35000</v>
      </c>
      <c r="K78" s="486">
        <f aca="true" t="shared" si="14" ref="K78:K85">J78/1000000</f>
        <v>-0.035</v>
      </c>
      <c r="L78" s="341">
        <v>635</v>
      </c>
      <c r="M78" s="342">
        <v>634</v>
      </c>
      <c r="N78" s="486">
        <f aca="true" t="shared" si="15" ref="N78:N85">L78-M78</f>
        <v>1</v>
      </c>
      <c r="O78" s="486">
        <f aca="true" t="shared" si="16" ref="O78:O85">$F78*N78</f>
        <v>-1000</v>
      </c>
      <c r="P78" s="486">
        <f aca="true" t="shared" si="17" ref="P78:P85">O78/1000000</f>
        <v>-0.001</v>
      </c>
      <c r="Q78" s="469"/>
    </row>
    <row r="79" spans="1:17" s="465" customFormat="1" ht="15.75" customHeight="1">
      <c r="A79" s="361">
        <v>6</v>
      </c>
      <c r="B79" s="362" t="s">
        <v>129</v>
      </c>
      <c r="C79" s="365">
        <v>5128449</v>
      </c>
      <c r="D79" s="40" t="s">
        <v>12</v>
      </c>
      <c r="E79" s="41" t="s">
        <v>347</v>
      </c>
      <c r="F79" s="371">
        <v>-1000</v>
      </c>
      <c r="G79" s="341">
        <v>994261</v>
      </c>
      <c r="H79" s="342">
        <v>994139</v>
      </c>
      <c r="I79" s="486">
        <f t="shared" si="12"/>
        <v>122</v>
      </c>
      <c r="J79" s="486">
        <f t="shared" si="13"/>
        <v>-122000</v>
      </c>
      <c r="K79" s="486">
        <f t="shared" si="14"/>
        <v>-0.122</v>
      </c>
      <c r="L79" s="341">
        <v>999966</v>
      </c>
      <c r="M79" s="342">
        <v>999967</v>
      </c>
      <c r="N79" s="486">
        <f t="shared" si="15"/>
        <v>-1</v>
      </c>
      <c r="O79" s="486">
        <f t="shared" si="16"/>
        <v>1000</v>
      </c>
      <c r="P79" s="486">
        <f t="shared" si="17"/>
        <v>0.001</v>
      </c>
      <c r="Q79" s="469"/>
    </row>
    <row r="80" spans="1:17" s="465" customFormat="1" ht="15.75" customHeight="1">
      <c r="A80" s="361">
        <v>7</v>
      </c>
      <c r="B80" s="362" t="s">
        <v>130</v>
      </c>
      <c r="C80" s="365">
        <v>4864914</v>
      </c>
      <c r="D80" s="40" t="s">
        <v>12</v>
      </c>
      <c r="E80" s="41" t="s">
        <v>347</v>
      </c>
      <c r="F80" s="371">
        <v>-1000</v>
      </c>
      <c r="G80" s="341">
        <v>8207</v>
      </c>
      <c r="H80" s="342">
        <v>8207</v>
      </c>
      <c r="I80" s="486">
        <f t="shared" si="12"/>
        <v>0</v>
      </c>
      <c r="J80" s="486">
        <f t="shared" si="13"/>
        <v>0</v>
      </c>
      <c r="K80" s="486">
        <f t="shared" si="14"/>
        <v>0</v>
      </c>
      <c r="L80" s="341">
        <v>983384</v>
      </c>
      <c r="M80" s="342">
        <v>983384</v>
      </c>
      <c r="N80" s="486">
        <f t="shared" si="15"/>
        <v>0</v>
      </c>
      <c r="O80" s="486">
        <f t="shared" si="16"/>
        <v>0</v>
      </c>
      <c r="P80" s="486">
        <f t="shared" si="17"/>
        <v>0</v>
      </c>
      <c r="Q80" s="481" t="s">
        <v>477</v>
      </c>
    </row>
    <row r="81" spans="1:17" s="465" customFormat="1" ht="15.75" customHeight="1">
      <c r="A81" s="361"/>
      <c r="B81" s="362"/>
      <c r="C81" s="365"/>
      <c r="D81" s="40"/>
      <c r="E81" s="41"/>
      <c r="F81" s="371"/>
      <c r="G81" s="341"/>
      <c r="H81" s="342"/>
      <c r="I81" s="486"/>
      <c r="J81" s="486"/>
      <c r="K81" s="486">
        <v>-0.159</v>
      </c>
      <c r="L81" s="341"/>
      <c r="M81" s="342"/>
      <c r="N81" s="486"/>
      <c r="O81" s="486"/>
      <c r="P81" s="486">
        <v>-0.003</v>
      </c>
      <c r="Q81" s="481" t="s">
        <v>474</v>
      </c>
    </row>
    <row r="82" spans="1:17" s="465" customFormat="1" ht="15.75" customHeight="1">
      <c r="A82" s="361"/>
      <c r="B82" s="362"/>
      <c r="C82" s="365">
        <v>5295141</v>
      </c>
      <c r="D82" s="40" t="s">
        <v>12</v>
      </c>
      <c r="E82" s="41" t="s">
        <v>347</v>
      </c>
      <c r="F82" s="371">
        <v>-1000</v>
      </c>
      <c r="G82" s="341">
        <v>53</v>
      </c>
      <c r="H82" s="342">
        <v>0</v>
      </c>
      <c r="I82" s="486">
        <f>G82-H82</f>
        <v>53</v>
      </c>
      <c r="J82" s="486">
        <f>$F82*I82</f>
        <v>-53000</v>
      </c>
      <c r="K82" s="486">
        <f>J82/1000000</f>
        <v>-0.053</v>
      </c>
      <c r="L82" s="341">
        <v>1</v>
      </c>
      <c r="M82" s="342">
        <v>0</v>
      </c>
      <c r="N82" s="486">
        <f>L82-M82</f>
        <v>1</v>
      </c>
      <c r="O82" s="486">
        <f>$F82*N82</f>
        <v>-1000</v>
      </c>
      <c r="P82" s="486">
        <f>O82/1000000</f>
        <v>-0.001</v>
      </c>
      <c r="Q82" s="481" t="s">
        <v>469</v>
      </c>
    </row>
    <row r="83" spans="1:17" s="465" customFormat="1" ht="15.75" customHeight="1">
      <c r="A83" s="361">
        <v>8</v>
      </c>
      <c r="B83" s="362" t="s">
        <v>131</v>
      </c>
      <c r="C83" s="365">
        <v>4865167</v>
      </c>
      <c r="D83" s="40" t="s">
        <v>12</v>
      </c>
      <c r="E83" s="41" t="s">
        <v>347</v>
      </c>
      <c r="F83" s="371">
        <v>-1000</v>
      </c>
      <c r="G83" s="341">
        <v>1655</v>
      </c>
      <c r="H83" s="277">
        <v>1655</v>
      </c>
      <c r="I83" s="486">
        <f t="shared" si="12"/>
        <v>0</v>
      </c>
      <c r="J83" s="486">
        <f t="shared" si="13"/>
        <v>0</v>
      </c>
      <c r="K83" s="486">
        <f t="shared" si="14"/>
        <v>0</v>
      </c>
      <c r="L83" s="341">
        <v>980809</v>
      </c>
      <c r="M83" s="342">
        <v>980809</v>
      </c>
      <c r="N83" s="486">
        <f t="shared" si="15"/>
        <v>0</v>
      </c>
      <c r="O83" s="486">
        <f t="shared" si="16"/>
        <v>0</v>
      </c>
      <c r="P83" s="486">
        <f t="shared" si="17"/>
        <v>0</v>
      </c>
      <c r="Q83" s="469"/>
    </row>
    <row r="84" spans="1:17" s="530" customFormat="1" ht="15">
      <c r="A84" s="574">
        <v>9</v>
      </c>
      <c r="B84" s="575" t="s">
        <v>132</v>
      </c>
      <c r="C84" s="576">
        <v>5295134</v>
      </c>
      <c r="D84" s="64" t="s">
        <v>12</v>
      </c>
      <c r="E84" s="65" t="s">
        <v>347</v>
      </c>
      <c r="F84" s="371">
        <v>-1000</v>
      </c>
      <c r="G84" s="341">
        <v>993138</v>
      </c>
      <c r="H84" s="342">
        <v>993165</v>
      </c>
      <c r="I84" s="486">
        <f t="shared" si="12"/>
        <v>-27</v>
      </c>
      <c r="J84" s="486">
        <f t="shared" si="13"/>
        <v>27000</v>
      </c>
      <c r="K84" s="486">
        <f t="shared" si="14"/>
        <v>0.027</v>
      </c>
      <c r="L84" s="341">
        <v>979023</v>
      </c>
      <c r="M84" s="342">
        <v>979033</v>
      </c>
      <c r="N84" s="486">
        <f t="shared" si="15"/>
        <v>-10</v>
      </c>
      <c r="O84" s="486">
        <f t="shared" si="16"/>
        <v>10000</v>
      </c>
      <c r="P84" s="486">
        <f t="shared" si="17"/>
        <v>0.01</v>
      </c>
      <c r="Q84" s="577"/>
    </row>
    <row r="85" spans="1:17" s="465" customFormat="1" ht="15.75" customHeight="1">
      <c r="A85" s="361">
        <v>10</v>
      </c>
      <c r="B85" s="362" t="s">
        <v>133</v>
      </c>
      <c r="C85" s="365">
        <v>5295135</v>
      </c>
      <c r="D85" s="40" t="s">
        <v>12</v>
      </c>
      <c r="E85" s="41" t="s">
        <v>347</v>
      </c>
      <c r="F85" s="371">
        <v>-1000</v>
      </c>
      <c r="G85" s="341">
        <v>989666</v>
      </c>
      <c r="H85" s="342">
        <v>990013</v>
      </c>
      <c r="I85" s="342">
        <f t="shared" si="12"/>
        <v>-347</v>
      </c>
      <c r="J85" s="342">
        <f t="shared" si="13"/>
        <v>347000</v>
      </c>
      <c r="K85" s="342">
        <f t="shared" si="14"/>
        <v>0.347</v>
      </c>
      <c r="L85" s="341">
        <v>996278</v>
      </c>
      <c r="M85" s="342">
        <v>996316</v>
      </c>
      <c r="N85" s="342">
        <f t="shared" si="15"/>
        <v>-38</v>
      </c>
      <c r="O85" s="342">
        <f t="shared" si="16"/>
        <v>38000</v>
      </c>
      <c r="P85" s="342">
        <f t="shared" si="17"/>
        <v>0.038</v>
      </c>
      <c r="Q85" s="513"/>
    </row>
    <row r="86" spans="1:17" s="465" customFormat="1" ht="15.75" customHeight="1">
      <c r="A86" s="361"/>
      <c r="B86" s="364" t="s">
        <v>134</v>
      </c>
      <c r="C86" s="365"/>
      <c r="D86" s="40"/>
      <c r="E86" s="40"/>
      <c r="F86" s="371"/>
      <c r="G86" s="341"/>
      <c r="H86" s="342"/>
      <c r="I86" s="486"/>
      <c r="J86" s="486"/>
      <c r="K86" s="486"/>
      <c r="L86" s="341"/>
      <c r="M86" s="486"/>
      <c r="N86" s="486"/>
      <c r="O86" s="486"/>
      <c r="P86" s="486"/>
      <c r="Q86" s="469"/>
    </row>
    <row r="87" spans="1:17" s="465" customFormat="1" ht="15.75" customHeight="1">
      <c r="A87" s="361">
        <v>11</v>
      </c>
      <c r="B87" s="362" t="s">
        <v>135</v>
      </c>
      <c r="C87" s="365">
        <v>5100229</v>
      </c>
      <c r="D87" s="40" t="s">
        <v>12</v>
      </c>
      <c r="E87" s="41" t="s">
        <v>347</v>
      </c>
      <c r="F87" s="371">
        <v>-1000</v>
      </c>
      <c r="G87" s="341">
        <v>980580</v>
      </c>
      <c r="H87" s="342">
        <v>980523</v>
      </c>
      <c r="I87" s="486">
        <f>G87-H87</f>
        <v>57</v>
      </c>
      <c r="J87" s="486">
        <f>$F87*I87</f>
        <v>-57000</v>
      </c>
      <c r="K87" s="486">
        <f>J87/1000000</f>
        <v>-0.057</v>
      </c>
      <c r="L87" s="341">
        <v>968044</v>
      </c>
      <c r="M87" s="342">
        <v>968542</v>
      </c>
      <c r="N87" s="486">
        <f>L87-M87</f>
        <v>-498</v>
      </c>
      <c r="O87" s="486">
        <f>$F87*N87</f>
        <v>498000</v>
      </c>
      <c r="P87" s="486">
        <f>O87/1000000</f>
        <v>0.498</v>
      </c>
      <c r="Q87" s="469"/>
    </row>
    <row r="88" spans="1:17" s="465" customFormat="1" ht="15.75" customHeight="1">
      <c r="A88" s="361">
        <v>12</v>
      </c>
      <c r="B88" s="362" t="s">
        <v>136</v>
      </c>
      <c r="C88" s="365">
        <v>4864917</v>
      </c>
      <c r="D88" s="40" t="s">
        <v>12</v>
      </c>
      <c r="E88" s="41" t="s">
        <v>347</v>
      </c>
      <c r="F88" s="371">
        <v>-1000</v>
      </c>
      <c r="G88" s="341">
        <v>959359</v>
      </c>
      <c r="H88" s="342">
        <v>959403</v>
      </c>
      <c r="I88" s="486">
        <f>G88-H88</f>
        <v>-44</v>
      </c>
      <c r="J88" s="486">
        <f>$F88*I88</f>
        <v>44000</v>
      </c>
      <c r="K88" s="486">
        <f>J88/1000000</f>
        <v>0.044</v>
      </c>
      <c r="L88" s="341">
        <v>833426</v>
      </c>
      <c r="M88" s="342">
        <v>833422</v>
      </c>
      <c r="N88" s="486">
        <f>L88-M88</f>
        <v>4</v>
      </c>
      <c r="O88" s="486">
        <f>$F88*N88</f>
        <v>-4000</v>
      </c>
      <c r="P88" s="486">
        <f>O88/1000000</f>
        <v>-0.004</v>
      </c>
      <c r="Q88" s="469"/>
    </row>
    <row r="89" spans="1:17" s="465" customFormat="1" ht="15.75" customHeight="1">
      <c r="A89" s="361"/>
      <c r="B89" s="363" t="s">
        <v>137</v>
      </c>
      <c r="C89" s="365"/>
      <c r="D89" s="44"/>
      <c r="E89" s="44"/>
      <c r="F89" s="371"/>
      <c r="G89" s="341"/>
      <c r="H89" s="342"/>
      <c r="I89" s="486"/>
      <c r="J89" s="486"/>
      <c r="K89" s="486"/>
      <c r="L89" s="341"/>
      <c r="M89" s="486"/>
      <c r="N89" s="486"/>
      <c r="O89" s="486"/>
      <c r="P89" s="486"/>
      <c r="Q89" s="469"/>
    </row>
    <row r="90" spans="1:17" s="465" customFormat="1" ht="19.5" customHeight="1">
      <c r="A90" s="361">
        <v>13</v>
      </c>
      <c r="B90" s="362" t="s">
        <v>138</v>
      </c>
      <c r="C90" s="365">
        <v>4865053</v>
      </c>
      <c r="D90" s="40" t="s">
        <v>12</v>
      </c>
      <c r="E90" s="41" t="s">
        <v>347</v>
      </c>
      <c r="F90" s="371">
        <v>-1000</v>
      </c>
      <c r="G90" s="341">
        <v>16082</v>
      </c>
      <c r="H90" s="342">
        <v>15522</v>
      </c>
      <c r="I90" s="486">
        <f>G90-H90</f>
        <v>560</v>
      </c>
      <c r="J90" s="486">
        <f>$F90*I90</f>
        <v>-560000</v>
      </c>
      <c r="K90" s="486">
        <f>J90/1000000</f>
        <v>-0.56</v>
      </c>
      <c r="L90" s="341">
        <v>33798</v>
      </c>
      <c r="M90" s="342">
        <v>33780</v>
      </c>
      <c r="N90" s="486">
        <f>L90-M90</f>
        <v>18</v>
      </c>
      <c r="O90" s="486">
        <f>$F90*N90</f>
        <v>-18000</v>
      </c>
      <c r="P90" s="486">
        <f>O90/1000000</f>
        <v>-0.018</v>
      </c>
      <c r="Q90" s="480"/>
    </row>
    <row r="91" spans="1:17" s="465" customFormat="1" ht="19.5" customHeight="1">
      <c r="A91" s="361">
        <v>14</v>
      </c>
      <c r="B91" s="362" t="s">
        <v>139</v>
      </c>
      <c r="C91" s="365">
        <v>5128445</v>
      </c>
      <c r="D91" s="40" t="s">
        <v>12</v>
      </c>
      <c r="E91" s="41" t="s">
        <v>347</v>
      </c>
      <c r="F91" s="371">
        <v>-1000</v>
      </c>
      <c r="G91" s="341">
        <v>1655</v>
      </c>
      <c r="H91" s="342">
        <v>1189</v>
      </c>
      <c r="I91" s="342">
        <f>G91-H91</f>
        <v>466</v>
      </c>
      <c r="J91" s="342">
        <f>$F91*I91</f>
        <v>-466000</v>
      </c>
      <c r="K91" s="342">
        <f>J91/1000000</f>
        <v>-0.466</v>
      </c>
      <c r="L91" s="341">
        <v>999797</v>
      </c>
      <c r="M91" s="342">
        <v>999778</v>
      </c>
      <c r="N91" s="342">
        <f>L91-M91</f>
        <v>19</v>
      </c>
      <c r="O91" s="342">
        <f>$F91*N91</f>
        <v>-19000</v>
      </c>
      <c r="P91" s="342">
        <f>O91/1000000</f>
        <v>-0.019</v>
      </c>
      <c r="Q91" s="480"/>
    </row>
    <row r="92" spans="1:17" s="465" customFormat="1" ht="19.5" customHeight="1">
      <c r="A92" s="361">
        <v>15</v>
      </c>
      <c r="B92" s="362" t="s">
        <v>413</v>
      </c>
      <c r="C92" s="365">
        <v>5295165</v>
      </c>
      <c r="D92" s="40" t="s">
        <v>12</v>
      </c>
      <c r="E92" s="41" t="s">
        <v>347</v>
      </c>
      <c r="F92" s="371">
        <v>-1000</v>
      </c>
      <c r="G92" s="341">
        <v>971684</v>
      </c>
      <c r="H92" s="342">
        <v>971263</v>
      </c>
      <c r="I92" s="342">
        <f>G92-H92</f>
        <v>421</v>
      </c>
      <c r="J92" s="342">
        <f>$F92*I92</f>
        <v>-421000</v>
      </c>
      <c r="K92" s="342">
        <f>J92/1000000</f>
        <v>-0.421</v>
      </c>
      <c r="L92" s="341">
        <v>920009</v>
      </c>
      <c r="M92" s="342">
        <v>920013</v>
      </c>
      <c r="N92" s="342">
        <f>L92-M92</f>
        <v>-4</v>
      </c>
      <c r="O92" s="342">
        <f>$F92*N92</f>
        <v>4000</v>
      </c>
      <c r="P92" s="342">
        <f>O92/1000000</f>
        <v>0.004</v>
      </c>
      <c r="Q92" s="480"/>
    </row>
    <row r="93" spans="1:17" ht="14.25" customHeight="1">
      <c r="A93" s="361"/>
      <c r="B93" s="364" t="s">
        <v>144</v>
      </c>
      <c r="C93" s="365"/>
      <c r="D93" s="40"/>
      <c r="E93" s="40"/>
      <c r="F93" s="371"/>
      <c r="G93" s="392"/>
      <c r="H93" s="342"/>
      <c r="I93" s="342"/>
      <c r="J93" s="342"/>
      <c r="K93" s="342"/>
      <c r="L93" s="392"/>
      <c r="M93" s="342"/>
      <c r="N93" s="342"/>
      <c r="O93" s="342"/>
      <c r="P93" s="342"/>
      <c r="Q93" s="469"/>
    </row>
    <row r="94" spans="1:17" s="465" customFormat="1" ht="15.75" thickBot="1">
      <c r="A94" s="524">
        <v>16</v>
      </c>
      <c r="B94" s="525" t="s">
        <v>145</v>
      </c>
      <c r="C94" s="366">
        <v>4865087</v>
      </c>
      <c r="D94" s="90" t="s">
        <v>12</v>
      </c>
      <c r="E94" s="522" t="s">
        <v>347</v>
      </c>
      <c r="F94" s="366">
        <v>100</v>
      </c>
      <c r="G94" s="467">
        <v>0</v>
      </c>
      <c r="H94" s="468">
        <v>0</v>
      </c>
      <c r="I94" s="468">
        <f>G94-H94</f>
        <v>0</v>
      </c>
      <c r="J94" s="468">
        <f>$F94*I94</f>
        <v>0</v>
      </c>
      <c r="K94" s="468">
        <f>J94/1000000</f>
        <v>0</v>
      </c>
      <c r="L94" s="467">
        <v>0</v>
      </c>
      <c r="M94" s="468">
        <v>0</v>
      </c>
      <c r="N94" s="468">
        <f>L94-M94</f>
        <v>0</v>
      </c>
      <c r="O94" s="468">
        <f>$F94*N94</f>
        <v>0</v>
      </c>
      <c r="P94" s="468">
        <f>O94/1000000</f>
        <v>0</v>
      </c>
      <c r="Q94" s="526"/>
    </row>
    <row r="95" spans="1:17" ht="18.75" thickTop="1">
      <c r="A95" s="465"/>
      <c r="B95" s="303" t="s">
        <v>249</v>
      </c>
      <c r="C95" s="465"/>
      <c r="D95" s="465"/>
      <c r="E95" s="465"/>
      <c r="F95" s="634"/>
      <c r="G95" s="465"/>
      <c r="H95" s="465"/>
      <c r="I95" s="589"/>
      <c r="J95" s="589"/>
      <c r="K95" s="157">
        <f>SUM(K72:K93)</f>
        <v>-2.4410000000000003</v>
      </c>
      <c r="L95" s="515"/>
      <c r="M95" s="465"/>
      <c r="N95" s="589"/>
      <c r="O95" s="589"/>
      <c r="P95" s="157">
        <f>SUM(P72:P93)</f>
        <v>0.62</v>
      </c>
      <c r="Q95" s="465"/>
    </row>
    <row r="96" spans="2:16" ht="18">
      <c r="B96" s="303"/>
      <c r="F96" s="201"/>
      <c r="I96" s="17"/>
      <c r="J96" s="17"/>
      <c r="K96" s="20"/>
      <c r="L96" s="18"/>
      <c r="N96" s="17"/>
      <c r="O96" s="17"/>
      <c r="P96" s="305"/>
    </row>
    <row r="97" spans="2:16" ht="18">
      <c r="B97" s="303" t="s">
        <v>147</v>
      </c>
      <c r="F97" s="201"/>
      <c r="I97" s="17"/>
      <c r="J97" s="17"/>
      <c r="K97" s="358">
        <f>SUM(K95:K96)</f>
        <v>-2.4410000000000003</v>
      </c>
      <c r="L97" s="18"/>
      <c r="N97" s="17"/>
      <c r="O97" s="17"/>
      <c r="P97" s="358">
        <f>SUM(P95:P96)</f>
        <v>0.62</v>
      </c>
    </row>
    <row r="98" spans="6:16" ht="15">
      <c r="F98" s="201"/>
      <c r="I98" s="17"/>
      <c r="J98" s="17"/>
      <c r="K98" s="20"/>
      <c r="L98" s="18"/>
      <c r="N98" s="17"/>
      <c r="O98" s="17"/>
      <c r="P98" s="20"/>
    </row>
    <row r="99" spans="6:16" ht="15">
      <c r="F99" s="201"/>
      <c r="I99" s="17"/>
      <c r="J99" s="17"/>
      <c r="K99" s="20"/>
      <c r="L99" s="18"/>
      <c r="N99" s="17"/>
      <c r="O99" s="17"/>
      <c r="P99" s="20"/>
    </row>
    <row r="100" spans="6:18" ht="15">
      <c r="F100" s="201"/>
      <c r="I100" s="17"/>
      <c r="J100" s="17"/>
      <c r="K100" s="20"/>
      <c r="L100" s="18"/>
      <c r="N100" s="17"/>
      <c r="O100" s="17"/>
      <c r="P100" s="20"/>
      <c r="Q100" s="256" t="str">
        <f>NDPL!Q1</f>
        <v>DECEMBER-2016</v>
      </c>
      <c r="R100" s="256"/>
    </row>
    <row r="101" spans="1:16" ht="18.75" thickBot="1">
      <c r="A101" s="316" t="s">
        <v>248</v>
      </c>
      <c r="F101" s="201"/>
      <c r="G101" s="6"/>
      <c r="H101" s="6"/>
      <c r="I101" s="48" t="s">
        <v>7</v>
      </c>
      <c r="J101" s="18"/>
      <c r="K101" s="18"/>
      <c r="L101" s="18"/>
      <c r="M101" s="18"/>
      <c r="N101" s="48" t="s">
        <v>399</v>
      </c>
      <c r="O101" s="18"/>
      <c r="P101" s="18"/>
    </row>
    <row r="102" spans="1:17" ht="48" customHeight="1" thickBot="1" thickTop="1">
      <c r="A102" s="35" t="s">
        <v>8</v>
      </c>
      <c r="B102" s="32" t="s">
        <v>9</v>
      </c>
      <c r="C102" s="33" t="s">
        <v>1</v>
      </c>
      <c r="D102" s="33" t="s">
        <v>2</v>
      </c>
      <c r="E102" s="33" t="s">
        <v>3</v>
      </c>
      <c r="F102" s="33" t="s">
        <v>10</v>
      </c>
      <c r="G102" s="35" t="str">
        <f>NDPL!G5</f>
        <v>FINAL READING 01/01/2017</v>
      </c>
      <c r="H102" s="33" t="str">
        <f>NDPL!H5</f>
        <v>INTIAL READING 01/12/2016</v>
      </c>
      <c r="I102" s="33" t="s">
        <v>4</v>
      </c>
      <c r="J102" s="33" t="s">
        <v>5</v>
      </c>
      <c r="K102" s="33" t="s">
        <v>6</v>
      </c>
      <c r="L102" s="35" t="str">
        <f>NDPL!G5</f>
        <v>FINAL READING 01/01/2017</v>
      </c>
      <c r="M102" s="33" t="str">
        <f>NDPL!H5</f>
        <v>INTIAL READING 01/12/2016</v>
      </c>
      <c r="N102" s="33" t="s">
        <v>4</v>
      </c>
      <c r="O102" s="33" t="s">
        <v>5</v>
      </c>
      <c r="P102" s="33" t="s">
        <v>6</v>
      </c>
      <c r="Q102" s="34" t="s">
        <v>310</v>
      </c>
    </row>
    <row r="103" spans="1:16" ht="17.25" thickBot="1" thickTop="1">
      <c r="A103" s="5"/>
      <c r="B103" s="43"/>
      <c r="C103" s="4"/>
      <c r="D103" s="4"/>
      <c r="E103" s="4"/>
      <c r="F103" s="330"/>
      <c r="G103" s="4"/>
      <c r="H103" s="4"/>
      <c r="I103" s="4"/>
      <c r="J103" s="4"/>
      <c r="K103" s="4"/>
      <c r="L103" s="19"/>
      <c r="M103" s="4"/>
      <c r="N103" s="4"/>
      <c r="O103" s="4"/>
      <c r="P103" s="4"/>
    </row>
    <row r="104" spans="1:17" ht="15.75" customHeight="1" thickTop="1">
      <c r="A104" s="359"/>
      <c r="B104" s="368" t="s">
        <v>32</v>
      </c>
      <c r="C104" s="369"/>
      <c r="D104" s="83"/>
      <c r="E104" s="91"/>
      <c r="F104" s="331"/>
      <c r="G104" s="31"/>
      <c r="H104" s="24"/>
      <c r="I104" s="25"/>
      <c r="J104" s="25"/>
      <c r="K104" s="25"/>
      <c r="L104" s="23"/>
      <c r="M104" s="24"/>
      <c r="N104" s="25"/>
      <c r="O104" s="25"/>
      <c r="P104" s="25"/>
      <c r="Q104" s="153"/>
    </row>
    <row r="105" spans="1:17" s="465" customFormat="1" ht="15.75" customHeight="1">
      <c r="A105" s="361">
        <v>1</v>
      </c>
      <c r="B105" s="362" t="s">
        <v>33</v>
      </c>
      <c r="C105" s="365">
        <v>4902506</v>
      </c>
      <c r="D105" s="473" t="s">
        <v>12</v>
      </c>
      <c r="E105" s="474" t="s">
        <v>347</v>
      </c>
      <c r="F105" s="371">
        <v>-400</v>
      </c>
      <c r="G105" s="276">
        <v>1015</v>
      </c>
      <c r="H105" s="277">
        <v>1061</v>
      </c>
      <c r="I105" s="277">
        <f>G105-H105</f>
        <v>-46</v>
      </c>
      <c r="J105" s="277">
        <f>$F105*I105</f>
        <v>18400</v>
      </c>
      <c r="K105" s="277">
        <f>J105/1000000</f>
        <v>0.0184</v>
      </c>
      <c r="L105" s="276">
        <v>999053</v>
      </c>
      <c r="M105" s="277">
        <v>999053</v>
      </c>
      <c r="N105" s="277">
        <f>L105-M105</f>
        <v>0</v>
      </c>
      <c r="O105" s="277">
        <f>$F105*N105</f>
        <v>0</v>
      </c>
      <c r="P105" s="277">
        <f>O105/1000000</f>
        <v>0</v>
      </c>
      <c r="Q105" s="506"/>
    </row>
    <row r="106" spans="1:17" ht="15.75" customHeight="1">
      <c r="A106" s="361">
        <v>2</v>
      </c>
      <c r="B106" s="362" t="s">
        <v>34</v>
      </c>
      <c r="C106" s="365">
        <v>5128405</v>
      </c>
      <c r="D106" s="40" t="s">
        <v>12</v>
      </c>
      <c r="E106" s="41" t="s">
        <v>347</v>
      </c>
      <c r="F106" s="371">
        <v>-500</v>
      </c>
      <c r="G106" s="339">
        <v>5676</v>
      </c>
      <c r="H106" s="340">
        <v>5664</v>
      </c>
      <c r="I106" s="277">
        <f aca="true" t="shared" si="18" ref="I106:I111">G106-H106</f>
        <v>12</v>
      </c>
      <c r="J106" s="277">
        <f aca="true" t="shared" si="19" ref="J106:J114">$F106*I106</f>
        <v>-6000</v>
      </c>
      <c r="K106" s="277">
        <f aca="true" t="shared" si="20" ref="K106:K114">J106/1000000</f>
        <v>-0.006</v>
      </c>
      <c r="L106" s="339">
        <v>2375</v>
      </c>
      <c r="M106" s="340">
        <v>2307</v>
      </c>
      <c r="N106" s="340">
        <f aca="true" t="shared" si="21" ref="N106:N111">L106-M106</f>
        <v>68</v>
      </c>
      <c r="O106" s="340">
        <f aca="true" t="shared" si="22" ref="O106:O114">$F106*N106</f>
        <v>-34000</v>
      </c>
      <c r="P106" s="340">
        <f aca="true" t="shared" si="23" ref="P106:P114">O106/1000000</f>
        <v>-0.034</v>
      </c>
      <c r="Q106" s="154"/>
    </row>
    <row r="107" spans="1:17" ht="15.75" customHeight="1">
      <c r="A107" s="361"/>
      <c r="B107" s="364" t="s">
        <v>378</v>
      </c>
      <c r="C107" s="365"/>
      <c r="D107" s="40"/>
      <c r="E107" s="41"/>
      <c r="F107" s="371"/>
      <c r="G107" s="393"/>
      <c r="H107" s="389"/>
      <c r="I107" s="389"/>
      <c r="J107" s="389"/>
      <c r="K107" s="389"/>
      <c r="L107" s="339"/>
      <c r="M107" s="340"/>
      <c r="N107" s="340"/>
      <c r="O107" s="340"/>
      <c r="P107" s="340"/>
      <c r="Q107" s="154"/>
    </row>
    <row r="108" spans="1:17" s="465" customFormat="1" ht="15">
      <c r="A108" s="361">
        <v>3</v>
      </c>
      <c r="B108" s="327" t="s">
        <v>111</v>
      </c>
      <c r="C108" s="365">
        <v>4865136</v>
      </c>
      <c r="D108" s="44" t="s">
        <v>12</v>
      </c>
      <c r="E108" s="41" t="s">
        <v>347</v>
      </c>
      <c r="F108" s="371">
        <v>-200</v>
      </c>
      <c r="G108" s="341">
        <v>54595</v>
      </c>
      <c r="H108" s="342">
        <v>54790</v>
      </c>
      <c r="I108" s="277">
        <f>G108-H108</f>
        <v>-195</v>
      </c>
      <c r="J108" s="277">
        <f t="shared" si="19"/>
        <v>39000</v>
      </c>
      <c r="K108" s="277">
        <f t="shared" si="20"/>
        <v>0.039</v>
      </c>
      <c r="L108" s="341">
        <v>85497</v>
      </c>
      <c r="M108" s="342">
        <v>85481</v>
      </c>
      <c r="N108" s="342">
        <f>L108-M108</f>
        <v>16</v>
      </c>
      <c r="O108" s="342">
        <f t="shared" si="22"/>
        <v>-3200</v>
      </c>
      <c r="P108" s="342">
        <f t="shared" si="23"/>
        <v>-0.0032</v>
      </c>
      <c r="Q108" s="507"/>
    </row>
    <row r="109" spans="1:17" s="465" customFormat="1" ht="15.75" customHeight="1">
      <c r="A109" s="361">
        <v>4</v>
      </c>
      <c r="B109" s="362" t="s">
        <v>112</v>
      </c>
      <c r="C109" s="365">
        <v>4865137</v>
      </c>
      <c r="D109" s="40" t="s">
        <v>12</v>
      </c>
      <c r="E109" s="41" t="s">
        <v>347</v>
      </c>
      <c r="F109" s="371">
        <v>-100</v>
      </c>
      <c r="G109" s="341">
        <v>71423</v>
      </c>
      <c r="H109" s="342">
        <v>71835</v>
      </c>
      <c r="I109" s="277">
        <f t="shared" si="18"/>
        <v>-412</v>
      </c>
      <c r="J109" s="277">
        <f t="shared" si="19"/>
        <v>41200</v>
      </c>
      <c r="K109" s="277">
        <f t="shared" si="20"/>
        <v>0.0412</v>
      </c>
      <c r="L109" s="341">
        <v>139286</v>
      </c>
      <c r="M109" s="342">
        <v>139301</v>
      </c>
      <c r="N109" s="342">
        <f t="shared" si="21"/>
        <v>-15</v>
      </c>
      <c r="O109" s="342">
        <f t="shared" si="22"/>
        <v>1500</v>
      </c>
      <c r="P109" s="342">
        <f t="shared" si="23"/>
        <v>0.0015</v>
      </c>
      <c r="Q109" s="469"/>
    </row>
    <row r="110" spans="1:17" s="465" customFormat="1" ht="15">
      <c r="A110" s="361">
        <v>5</v>
      </c>
      <c r="B110" s="362" t="s">
        <v>113</v>
      </c>
      <c r="C110" s="365">
        <v>4865138</v>
      </c>
      <c r="D110" s="40" t="s">
        <v>12</v>
      </c>
      <c r="E110" s="41" t="s">
        <v>347</v>
      </c>
      <c r="F110" s="371">
        <v>-200</v>
      </c>
      <c r="G110" s="341">
        <v>974915</v>
      </c>
      <c r="H110" s="342">
        <v>975801</v>
      </c>
      <c r="I110" s="277">
        <f>G110-H110</f>
        <v>-886</v>
      </c>
      <c r="J110" s="277">
        <f t="shared" si="19"/>
        <v>177200</v>
      </c>
      <c r="K110" s="277">
        <f t="shared" si="20"/>
        <v>0.1772</v>
      </c>
      <c r="L110" s="341">
        <v>996528</v>
      </c>
      <c r="M110" s="342">
        <v>996535</v>
      </c>
      <c r="N110" s="342">
        <f>L110-M110</f>
        <v>-7</v>
      </c>
      <c r="O110" s="342">
        <f t="shared" si="22"/>
        <v>1400</v>
      </c>
      <c r="P110" s="342">
        <f t="shared" si="23"/>
        <v>0.0014</v>
      </c>
      <c r="Q110" s="508"/>
    </row>
    <row r="111" spans="1:17" s="465" customFormat="1" ht="15">
      <c r="A111" s="361">
        <v>6</v>
      </c>
      <c r="B111" s="362" t="s">
        <v>114</v>
      </c>
      <c r="C111" s="365">
        <v>5295200</v>
      </c>
      <c r="D111" s="40" t="s">
        <v>12</v>
      </c>
      <c r="E111" s="41" t="s">
        <v>347</v>
      </c>
      <c r="F111" s="371">
        <v>-200</v>
      </c>
      <c r="G111" s="341">
        <v>5550</v>
      </c>
      <c r="H111" s="342">
        <v>3120</v>
      </c>
      <c r="I111" s="277">
        <f t="shared" si="18"/>
        <v>2430</v>
      </c>
      <c r="J111" s="277">
        <f t="shared" si="19"/>
        <v>-486000</v>
      </c>
      <c r="K111" s="277">
        <f t="shared" si="20"/>
        <v>-0.486</v>
      </c>
      <c r="L111" s="341">
        <v>885</v>
      </c>
      <c r="M111" s="342">
        <v>800</v>
      </c>
      <c r="N111" s="342">
        <f t="shared" si="21"/>
        <v>85</v>
      </c>
      <c r="O111" s="342">
        <f t="shared" si="22"/>
        <v>-17000</v>
      </c>
      <c r="P111" s="342">
        <f t="shared" si="23"/>
        <v>-0.017</v>
      </c>
      <c r="Q111" s="754"/>
    </row>
    <row r="112" spans="1:17" s="465" customFormat="1" ht="15">
      <c r="A112" s="361">
        <v>7</v>
      </c>
      <c r="B112" s="362" t="s">
        <v>115</v>
      </c>
      <c r="C112" s="365">
        <v>4865050</v>
      </c>
      <c r="D112" s="40" t="s">
        <v>12</v>
      </c>
      <c r="E112" s="41" t="s">
        <v>347</v>
      </c>
      <c r="F112" s="371">
        <v>-800</v>
      </c>
      <c r="G112" s="341">
        <v>15920</v>
      </c>
      <c r="H112" s="342">
        <v>15512</v>
      </c>
      <c r="I112" s="277">
        <f aca="true" t="shared" si="24" ref="I112:I117">G112-H112</f>
        <v>408</v>
      </c>
      <c r="J112" s="277">
        <f t="shared" si="19"/>
        <v>-326400</v>
      </c>
      <c r="K112" s="277">
        <f t="shared" si="20"/>
        <v>-0.3264</v>
      </c>
      <c r="L112" s="341">
        <v>10514</v>
      </c>
      <c r="M112" s="342">
        <v>10514</v>
      </c>
      <c r="N112" s="342">
        <f aca="true" t="shared" si="25" ref="N112:N117">L112-M112</f>
        <v>0</v>
      </c>
      <c r="O112" s="342">
        <f t="shared" si="22"/>
        <v>0</v>
      </c>
      <c r="P112" s="342">
        <f t="shared" si="23"/>
        <v>0</v>
      </c>
      <c r="Q112" s="480"/>
    </row>
    <row r="113" spans="1:17" s="465" customFormat="1" ht="15.75" customHeight="1">
      <c r="A113" s="361">
        <v>8</v>
      </c>
      <c r="B113" s="362" t="s">
        <v>374</v>
      </c>
      <c r="C113" s="365">
        <v>4864949</v>
      </c>
      <c r="D113" s="40" t="s">
        <v>12</v>
      </c>
      <c r="E113" s="41" t="s">
        <v>347</v>
      </c>
      <c r="F113" s="371">
        <v>-2000</v>
      </c>
      <c r="G113" s="341">
        <v>14623</v>
      </c>
      <c r="H113" s="342">
        <v>14429</v>
      </c>
      <c r="I113" s="277">
        <f t="shared" si="24"/>
        <v>194</v>
      </c>
      <c r="J113" s="277">
        <f t="shared" si="19"/>
        <v>-388000</v>
      </c>
      <c r="K113" s="277">
        <f t="shared" si="20"/>
        <v>-0.388</v>
      </c>
      <c r="L113" s="341">
        <v>3801</v>
      </c>
      <c r="M113" s="342">
        <v>3801</v>
      </c>
      <c r="N113" s="342">
        <f t="shared" si="25"/>
        <v>0</v>
      </c>
      <c r="O113" s="342">
        <f t="shared" si="22"/>
        <v>0</v>
      </c>
      <c r="P113" s="342">
        <f t="shared" si="23"/>
        <v>0</v>
      </c>
      <c r="Q113" s="507"/>
    </row>
    <row r="114" spans="1:17" s="465" customFormat="1" ht="15.75" customHeight="1">
      <c r="A114" s="361">
        <v>9</v>
      </c>
      <c r="B114" s="362" t="s">
        <v>396</v>
      </c>
      <c r="C114" s="365">
        <v>5128434</v>
      </c>
      <c r="D114" s="40" t="s">
        <v>12</v>
      </c>
      <c r="E114" s="41" t="s">
        <v>347</v>
      </c>
      <c r="F114" s="371">
        <v>-800</v>
      </c>
      <c r="G114" s="341">
        <v>976166</v>
      </c>
      <c r="H114" s="342">
        <v>976714</v>
      </c>
      <c r="I114" s="277">
        <f t="shared" si="24"/>
        <v>-548</v>
      </c>
      <c r="J114" s="277">
        <f t="shared" si="19"/>
        <v>438400</v>
      </c>
      <c r="K114" s="277">
        <f t="shared" si="20"/>
        <v>0.4384</v>
      </c>
      <c r="L114" s="341">
        <v>988211</v>
      </c>
      <c r="M114" s="342">
        <v>988212</v>
      </c>
      <c r="N114" s="342">
        <f t="shared" si="25"/>
        <v>-1</v>
      </c>
      <c r="O114" s="342">
        <f t="shared" si="22"/>
        <v>800</v>
      </c>
      <c r="P114" s="342">
        <f t="shared" si="23"/>
        <v>0.0008</v>
      </c>
      <c r="Q114" s="469"/>
    </row>
    <row r="115" spans="1:17" s="465" customFormat="1" ht="15.75" customHeight="1">
      <c r="A115" s="361">
        <v>10</v>
      </c>
      <c r="B115" s="362" t="s">
        <v>395</v>
      </c>
      <c r="C115" s="365">
        <v>4864998</v>
      </c>
      <c r="D115" s="40" t="s">
        <v>12</v>
      </c>
      <c r="E115" s="41" t="s">
        <v>347</v>
      </c>
      <c r="F115" s="371">
        <v>-800</v>
      </c>
      <c r="G115" s="341">
        <v>990842</v>
      </c>
      <c r="H115" s="342">
        <v>993336</v>
      </c>
      <c r="I115" s="277">
        <f>G115-H115</f>
        <v>-2494</v>
      </c>
      <c r="J115" s="277">
        <f>$F115*I115</f>
        <v>1995200</v>
      </c>
      <c r="K115" s="277">
        <f>J115/1000000</f>
        <v>1.9952</v>
      </c>
      <c r="L115" s="341">
        <v>993855</v>
      </c>
      <c r="M115" s="342">
        <v>993857</v>
      </c>
      <c r="N115" s="342">
        <f>L115-M115</f>
        <v>-2</v>
      </c>
      <c r="O115" s="342">
        <f>$F115*N115</f>
        <v>1600</v>
      </c>
      <c r="P115" s="342">
        <f>O115/1000000</f>
        <v>0.0016</v>
      </c>
      <c r="Q115" s="469"/>
    </row>
    <row r="116" spans="1:17" s="465" customFormat="1" ht="15.75" customHeight="1">
      <c r="A116" s="361">
        <v>11</v>
      </c>
      <c r="B116" s="362" t="s">
        <v>389</v>
      </c>
      <c r="C116" s="365">
        <v>4864993</v>
      </c>
      <c r="D116" s="169" t="s">
        <v>12</v>
      </c>
      <c r="E116" s="259" t="s">
        <v>347</v>
      </c>
      <c r="F116" s="371">
        <v>-800</v>
      </c>
      <c r="G116" s="341">
        <v>994668</v>
      </c>
      <c r="H116" s="342">
        <v>995972</v>
      </c>
      <c r="I116" s="277">
        <f>G116-H116</f>
        <v>-1304</v>
      </c>
      <c r="J116" s="277">
        <f>$F116*I116</f>
        <v>1043200</v>
      </c>
      <c r="K116" s="277">
        <f>J116/1000000</f>
        <v>1.0432</v>
      </c>
      <c r="L116" s="341">
        <v>997713</v>
      </c>
      <c r="M116" s="342">
        <v>997715</v>
      </c>
      <c r="N116" s="342">
        <f>L116-M116</f>
        <v>-2</v>
      </c>
      <c r="O116" s="342">
        <f>$F116*N116</f>
        <v>1600</v>
      </c>
      <c r="P116" s="342">
        <f>O116/1000000</f>
        <v>0.0016</v>
      </c>
      <c r="Q116" s="470"/>
    </row>
    <row r="117" spans="1:17" s="465" customFormat="1" ht="15.75" customHeight="1">
      <c r="A117" s="361">
        <v>12</v>
      </c>
      <c r="B117" s="362" t="s">
        <v>433</v>
      </c>
      <c r="C117" s="365">
        <v>5128447</v>
      </c>
      <c r="D117" s="169" t="s">
        <v>12</v>
      </c>
      <c r="E117" s="259" t="s">
        <v>347</v>
      </c>
      <c r="F117" s="371">
        <v>-800</v>
      </c>
      <c r="G117" s="341">
        <v>981996</v>
      </c>
      <c r="H117" s="342">
        <v>982836</v>
      </c>
      <c r="I117" s="277">
        <f t="shared" si="24"/>
        <v>-840</v>
      </c>
      <c r="J117" s="277">
        <f>$F117*I117</f>
        <v>672000</v>
      </c>
      <c r="K117" s="277">
        <f>J117/1000000</f>
        <v>0.672</v>
      </c>
      <c r="L117" s="341">
        <v>994072</v>
      </c>
      <c r="M117" s="342">
        <v>994073</v>
      </c>
      <c r="N117" s="342">
        <f t="shared" si="25"/>
        <v>-1</v>
      </c>
      <c r="O117" s="342">
        <f>$F117*N117</f>
        <v>800</v>
      </c>
      <c r="P117" s="342">
        <f>O117/1000000</f>
        <v>0.0008</v>
      </c>
      <c r="Q117" s="509"/>
    </row>
    <row r="118" spans="1:17" s="465" customFormat="1" ht="15.75" customHeight="1">
      <c r="A118" s="361"/>
      <c r="B118" s="363" t="s">
        <v>379</v>
      </c>
      <c r="C118" s="365"/>
      <c r="D118" s="44"/>
      <c r="E118" s="44"/>
      <c r="F118" s="371"/>
      <c r="G118" s="393"/>
      <c r="H118" s="277"/>
      <c r="I118" s="277"/>
      <c r="J118" s="277"/>
      <c r="K118" s="277"/>
      <c r="L118" s="341"/>
      <c r="M118" s="342"/>
      <c r="N118" s="342"/>
      <c r="O118" s="342"/>
      <c r="P118" s="342"/>
      <c r="Q118" s="469"/>
    </row>
    <row r="119" spans="1:17" s="465" customFormat="1" ht="15.75" customHeight="1">
      <c r="A119" s="361">
        <v>13</v>
      </c>
      <c r="B119" s="362" t="s">
        <v>116</v>
      </c>
      <c r="C119" s="365">
        <v>4864951</v>
      </c>
      <c r="D119" s="40" t="s">
        <v>12</v>
      </c>
      <c r="E119" s="41" t="s">
        <v>347</v>
      </c>
      <c r="F119" s="371">
        <v>-1000</v>
      </c>
      <c r="G119" s="341">
        <v>980697</v>
      </c>
      <c r="H119" s="342">
        <v>981911</v>
      </c>
      <c r="I119" s="277">
        <f>G119-H119</f>
        <v>-1214</v>
      </c>
      <c r="J119" s="277">
        <f>$F119*I119</f>
        <v>1214000</v>
      </c>
      <c r="K119" s="277">
        <f>J119/1000000</f>
        <v>1.214</v>
      </c>
      <c r="L119" s="341">
        <v>34257</v>
      </c>
      <c r="M119" s="342">
        <v>34257</v>
      </c>
      <c r="N119" s="342">
        <f>L119-M119</f>
        <v>0</v>
      </c>
      <c r="O119" s="342">
        <f>$F119*N119</f>
        <v>0</v>
      </c>
      <c r="P119" s="342">
        <f>O119/1000000</f>
        <v>0</v>
      </c>
      <c r="Q119" s="469"/>
    </row>
    <row r="120" spans="1:17" s="465" customFormat="1" ht="15.75" customHeight="1">
      <c r="A120" s="361">
        <v>14</v>
      </c>
      <c r="B120" s="362" t="s">
        <v>117</v>
      </c>
      <c r="C120" s="365">
        <v>4865016</v>
      </c>
      <c r="D120" s="40" t="s">
        <v>12</v>
      </c>
      <c r="E120" s="41" t="s">
        <v>347</v>
      </c>
      <c r="F120" s="371">
        <v>-2000</v>
      </c>
      <c r="G120" s="341">
        <v>7</v>
      </c>
      <c r="H120" s="342">
        <v>7</v>
      </c>
      <c r="I120" s="277">
        <f>G120-H120</f>
        <v>0</v>
      </c>
      <c r="J120" s="277">
        <f>$F120*I120</f>
        <v>0</v>
      </c>
      <c r="K120" s="277">
        <f>J120/1000000</f>
        <v>0</v>
      </c>
      <c r="L120" s="341">
        <v>999722</v>
      </c>
      <c r="M120" s="342">
        <v>999722</v>
      </c>
      <c r="N120" s="342">
        <f>L120-M120</f>
        <v>0</v>
      </c>
      <c r="O120" s="342">
        <f>$F120*N120</f>
        <v>0</v>
      </c>
      <c r="P120" s="342">
        <f>O120/1000000</f>
        <v>0</v>
      </c>
      <c r="Q120" s="481"/>
    </row>
    <row r="121" spans="1:17" ht="15.75" customHeight="1">
      <c r="A121" s="361"/>
      <c r="B121" s="364" t="s">
        <v>118</v>
      </c>
      <c r="C121" s="365"/>
      <c r="D121" s="40"/>
      <c r="E121" s="40"/>
      <c r="F121" s="371"/>
      <c r="G121" s="393"/>
      <c r="H121" s="389"/>
      <c r="I121" s="389"/>
      <c r="J121" s="389"/>
      <c r="K121" s="389"/>
      <c r="L121" s="339"/>
      <c r="M121" s="340"/>
      <c r="N121" s="340"/>
      <c r="O121" s="340"/>
      <c r="P121" s="340"/>
      <c r="Q121" s="154"/>
    </row>
    <row r="122" spans="1:17" s="465" customFormat="1" ht="15.75" customHeight="1">
      <c r="A122" s="361">
        <v>15</v>
      </c>
      <c r="B122" s="327" t="s">
        <v>44</v>
      </c>
      <c r="C122" s="365">
        <v>4864843</v>
      </c>
      <c r="D122" s="44" t="s">
        <v>12</v>
      </c>
      <c r="E122" s="41" t="s">
        <v>347</v>
      </c>
      <c r="F122" s="371">
        <v>-1000</v>
      </c>
      <c r="G122" s="341">
        <v>2053</v>
      </c>
      <c r="H122" s="342">
        <v>2059</v>
      </c>
      <c r="I122" s="277">
        <f>G122-H122</f>
        <v>-6</v>
      </c>
      <c r="J122" s="277">
        <f>$F122*I122</f>
        <v>6000</v>
      </c>
      <c r="K122" s="277">
        <f>J122/1000000</f>
        <v>0.006</v>
      </c>
      <c r="L122" s="341">
        <v>27137</v>
      </c>
      <c r="M122" s="342">
        <v>27146</v>
      </c>
      <c r="N122" s="342">
        <f>L122-M122</f>
        <v>-9</v>
      </c>
      <c r="O122" s="342">
        <f>$F122*N122</f>
        <v>9000</v>
      </c>
      <c r="P122" s="342">
        <f>O122/1000000</f>
        <v>0.009</v>
      </c>
      <c r="Q122" s="469"/>
    </row>
    <row r="123" spans="1:17" s="465" customFormat="1" ht="15.75" customHeight="1">
      <c r="A123" s="361">
        <v>16</v>
      </c>
      <c r="B123" s="362" t="s">
        <v>45</v>
      </c>
      <c r="C123" s="365">
        <v>5295123</v>
      </c>
      <c r="D123" s="40" t="s">
        <v>12</v>
      </c>
      <c r="E123" s="41" t="s">
        <v>347</v>
      </c>
      <c r="F123" s="371">
        <v>-100</v>
      </c>
      <c r="G123" s="341">
        <v>1775</v>
      </c>
      <c r="H123" s="342">
        <v>1751</v>
      </c>
      <c r="I123" s="322">
        <f>G123-H123</f>
        <v>24</v>
      </c>
      <c r="J123" s="322">
        <f>$F123*I123</f>
        <v>-2400</v>
      </c>
      <c r="K123" s="322">
        <f>J123/1000000</f>
        <v>-0.0024</v>
      </c>
      <c r="L123" s="341">
        <v>24929</v>
      </c>
      <c r="M123" s="342">
        <v>25281</v>
      </c>
      <c r="N123" s="322">
        <f>L123-M123</f>
        <v>-352</v>
      </c>
      <c r="O123" s="322">
        <f>$F123*N123</f>
        <v>35200</v>
      </c>
      <c r="P123" s="322">
        <f>O123/1000000</f>
        <v>0.0352</v>
      </c>
      <c r="Q123" s="469"/>
    </row>
    <row r="124" spans="1:17" ht="15.75" customHeight="1">
      <c r="A124" s="361"/>
      <c r="B124" s="364" t="s">
        <v>46</v>
      </c>
      <c r="C124" s="365"/>
      <c r="D124" s="40"/>
      <c r="E124" s="40"/>
      <c r="F124" s="371"/>
      <c r="G124" s="393"/>
      <c r="H124" s="389"/>
      <c r="I124" s="389"/>
      <c r="J124" s="389"/>
      <c r="K124" s="389"/>
      <c r="L124" s="339"/>
      <c r="M124" s="340"/>
      <c r="N124" s="340"/>
      <c r="O124" s="340"/>
      <c r="P124" s="340"/>
      <c r="Q124" s="154"/>
    </row>
    <row r="125" spans="1:17" s="465" customFormat="1" ht="15.75" customHeight="1">
      <c r="A125" s="361">
        <v>17</v>
      </c>
      <c r="B125" s="362" t="s">
        <v>83</v>
      </c>
      <c r="C125" s="365">
        <v>4865169</v>
      </c>
      <c r="D125" s="40" t="s">
        <v>12</v>
      </c>
      <c r="E125" s="41" t="s">
        <v>347</v>
      </c>
      <c r="F125" s="371">
        <v>-1000</v>
      </c>
      <c r="G125" s="341">
        <v>1360</v>
      </c>
      <c r="H125" s="342">
        <v>1360</v>
      </c>
      <c r="I125" s="277">
        <f>G125-H125</f>
        <v>0</v>
      </c>
      <c r="J125" s="277">
        <f>$F125*I125</f>
        <v>0</v>
      </c>
      <c r="K125" s="277">
        <f>J125/1000000</f>
        <v>0</v>
      </c>
      <c r="L125" s="341">
        <v>61309</v>
      </c>
      <c r="M125" s="342">
        <v>61309</v>
      </c>
      <c r="N125" s="342">
        <f>L125-M125</f>
        <v>0</v>
      </c>
      <c r="O125" s="342">
        <f>$F125*N125</f>
        <v>0</v>
      </c>
      <c r="P125" s="342">
        <f>O125/1000000</f>
        <v>0</v>
      </c>
      <c r="Q125" s="469"/>
    </row>
    <row r="126" spans="1:17" ht="15.75" customHeight="1">
      <c r="A126" s="361"/>
      <c r="B126" s="363" t="s">
        <v>50</v>
      </c>
      <c r="C126" s="349"/>
      <c r="D126" s="44"/>
      <c r="E126" s="44"/>
      <c r="F126" s="371"/>
      <c r="G126" s="393"/>
      <c r="H126" s="394"/>
      <c r="I126" s="394"/>
      <c r="J126" s="394"/>
      <c r="K126" s="389"/>
      <c r="L126" s="341"/>
      <c r="M126" s="391"/>
      <c r="N126" s="391"/>
      <c r="O126" s="391"/>
      <c r="P126" s="340"/>
      <c r="Q126" s="190"/>
    </row>
    <row r="127" spans="1:17" ht="15.75" customHeight="1">
      <c r="A127" s="361"/>
      <c r="B127" s="363" t="s">
        <v>51</v>
      </c>
      <c r="C127" s="349"/>
      <c r="D127" s="44"/>
      <c r="E127" s="44"/>
      <c r="F127" s="371"/>
      <c r="G127" s="393"/>
      <c r="H127" s="394"/>
      <c r="I127" s="394"/>
      <c r="J127" s="394"/>
      <c r="K127" s="389"/>
      <c r="L127" s="341"/>
      <c r="M127" s="391"/>
      <c r="N127" s="391"/>
      <c r="O127" s="391"/>
      <c r="P127" s="340"/>
      <c r="Q127" s="190"/>
    </row>
    <row r="128" spans="1:17" ht="15.75" customHeight="1">
      <c r="A128" s="367"/>
      <c r="B128" s="370" t="s">
        <v>64</v>
      </c>
      <c r="C128" s="365"/>
      <c r="D128" s="44"/>
      <c r="E128" s="44"/>
      <c r="F128" s="371"/>
      <c r="G128" s="393"/>
      <c r="H128" s="389"/>
      <c r="I128" s="389"/>
      <c r="J128" s="389"/>
      <c r="K128" s="389"/>
      <c r="L128" s="341"/>
      <c r="M128" s="340"/>
      <c r="N128" s="340"/>
      <c r="O128" s="340"/>
      <c r="P128" s="340"/>
      <c r="Q128" s="190"/>
    </row>
    <row r="129" spans="1:17" s="465" customFormat="1" ht="24" customHeight="1">
      <c r="A129" s="361">
        <v>18</v>
      </c>
      <c r="B129" s="527" t="s">
        <v>65</v>
      </c>
      <c r="C129" s="365">
        <v>4865091</v>
      </c>
      <c r="D129" s="40" t="s">
        <v>12</v>
      </c>
      <c r="E129" s="41" t="s">
        <v>347</v>
      </c>
      <c r="F129" s="371">
        <v>-500</v>
      </c>
      <c r="G129" s="341">
        <v>5626</v>
      </c>
      <c r="H129" s="342">
        <v>5626</v>
      </c>
      <c r="I129" s="277">
        <f>G129-H129</f>
        <v>0</v>
      </c>
      <c r="J129" s="277">
        <f>$F129*I129</f>
        <v>0</v>
      </c>
      <c r="K129" s="277">
        <f>J129/1000000</f>
        <v>0</v>
      </c>
      <c r="L129" s="341">
        <v>34468</v>
      </c>
      <c r="M129" s="342">
        <v>34437</v>
      </c>
      <c r="N129" s="342">
        <f>L129-M129</f>
        <v>31</v>
      </c>
      <c r="O129" s="342">
        <f>$F129*N129</f>
        <v>-15500</v>
      </c>
      <c r="P129" s="342">
        <f>O129/1000000</f>
        <v>-0.0155</v>
      </c>
      <c r="Q129" s="507"/>
    </row>
    <row r="130" spans="1:17" s="465" customFormat="1" ht="15.75" customHeight="1">
      <c r="A130" s="361">
        <v>19</v>
      </c>
      <c r="B130" s="527" t="s">
        <v>66</v>
      </c>
      <c r="C130" s="365">
        <v>4902579</v>
      </c>
      <c r="D130" s="40" t="s">
        <v>12</v>
      </c>
      <c r="E130" s="41" t="s">
        <v>347</v>
      </c>
      <c r="F130" s="371">
        <v>-500</v>
      </c>
      <c r="G130" s="341">
        <v>999934</v>
      </c>
      <c r="H130" s="342">
        <v>999934</v>
      </c>
      <c r="I130" s="277">
        <f>G130-H130</f>
        <v>0</v>
      </c>
      <c r="J130" s="277">
        <f>$F130*I130</f>
        <v>0</v>
      </c>
      <c r="K130" s="277">
        <f>J130/1000000</f>
        <v>0</v>
      </c>
      <c r="L130" s="341">
        <v>489</v>
      </c>
      <c r="M130" s="342">
        <v>548</v>
      </c>
      <c r="N130" s="342">
        <f>L130-M130</f>
        <v>-59</v>
      </c>
      <c r="O130" s="342">
        <f>$F130*N130</f>
        <v>29500</v>
      </c>
      <c r="P130" s="342">
        <f>O130/1000000</f>
        <v>0.0295</v>
      </c>
      <c r="Q130" s="469"/>
    </row>
    <row r="131" spans="1:17" s="465" customFormat="1" ht="15.75" customHeight="1">
      <c r="A131" s="361">
        <v>20</v>
      </c>
      <c r="B131" s="527" t="s">
        <v>67</v>
      </c>
      <c r="C131" s="365">
        <v>4902585</v>
      </c>
      <c r="D131" s="40" t="s">
        <v>12</v>
      </c>
      <c r="E131" s="41" t="s">
        <v>347</v>
      </c>
      <c r="F131" s="371">
        <v>-666.67</v>
      </c>
      <c r="G131" s="341">
        <v>263</v>
      </c>
      <c r="H131" s="342">
        <v>244</v>
      </c>
      <c r="I131" s="277">
        <f>G131-H131</f>
        <v>19</v>
      </c>
      <c r="J131" s="277">
        <f>$F131*I131</f>
        <v>-12666.73</v>
      </c>
      <c r="K131" s="277">
        <f>J131/1000000</f>
        <v>-0.01266673</v>
      </c>
      <c r="L131" s="341">
        <v>108</v>
      </c>
      <c r="M131" s="342">
        <v>107</v>
      </c>
      <c r="N131" s="342">
        <f>L131-M131</f>
        <v>1</v>
      </c>
      <c r="O131" s="342">
        <f>$F131*N131</f>
        <v>-666.67</v>
      </c>
      <c r="P131" s="342">
        <f>O131/1000000</f>
        <v>-0.00066667</v>
      </c>
      <c r="Q131" s="469"/>
    </row>
    <row r="132" spans="1:17" s="465" customFormat="1" ht="15.75" customHeight="1">
      <c r="A132" s="361">
        <v>21</v>
      </c>
      <c r="B132" s="527" t="s">
        <v>68</v>
      </c>
      <c r="C132" s="365">
        <v>4865072</v>
      </c>
      <c r="D132" s="40" t="s">
        <v>12</v>
      </c>
      <c r="E132" s="41" t="s">
        <v>347</v>
      </c>
      <c r="F132" s="528">
        <v>-666.666666666667</v>
      </c>
      <c r="G132" s="341">
        <v>2902</v>
      </c>
      <c r="H132" s="342">
        <v>2882</v>
      </c>
      <c r="I132" s="277">
        <f>G132-H132</f>
        <v>20</v>
      </c>
      <c r="J132" s="277">
        <f>$F132*I132</f>
        <v>-13333.33333333334</v>
      </c>
      <c r="K132" s="277">
        <f>J132/1000000</f>
        <v>-0.01333333333333334</v>
      </c>
      <c r="L132" s="341">
        <v>1337</v>
      </c>
      <c r="M132" s="342">
        <v>1333</v>
      </c>
      <c r="N132" s="342">
        <f>L132-M132</f>
        <v>4</v>
      </c>
      <c r="O132" s="342">
        <f>$F132*N132</f>
        <v>-2666.666666666668</v>
      </c>
      <c r="P132" s="342">
        <f>O132/1000000</f>
        <v>-0.002666666666666668</v>
      </c>
      <c r="Q132" s="469"/>
    </row>
    <row r="133" spans="1:17" s="465" customFormat="1" ht="15.75" customHeight="1">
      <c r="A133" s="361"/>
      <c r="B133" s="370" t="s">
        <v>32</v>
      </c>
      <c r="C133" s="365"/>
      <c r="D133" s="44"/>
      <c r="E133" s="44"/>
      <c r="F133" s="371"/>
      <c r="G133" s="393"/>
      <c r="H133" s="277"/>
      <c r="I133" s="277"/>
      <c r="J133" s="277"/>
      <c r="K133" s="277"/>
      <c r="L133" s="341"/>
      <c r="M133" s="342"/>
      <c r="N133" s="342"/>
      <c r="O133" s="342"/>
      <c r="P133" s="342"/>
      <c r="Q133" s="469"/>
    </row>
    <row r="134" spans="1:17" s="465" customFormat="1" ht="15.75" customHeight="1">
      <c r="A134" s="361">
        <v>22</v>
      </c>
      <c r="B134" s="529" t="s">
        <v>69</v>
      </c>
      <c r="C134" s="365">
        <v>4864807</v>
      </c>
      <c r="D134" s="40" t="s">
        <v>12</v>
      </c>
      <c r="E134" s="41" t="s">
        <v>347</v>
      </c>
      <c r="F134" s="371">
        <v>-100</v>
      </c>
      <c r="G134" s="341">
        <v>199086</v>
      </c>
      <c r="H134" s="342">
        <v>198037</v>
      </c>
      <c r="I134" s="277">
        <f>G134-H134</f>
        <v>1049</v>
      </c>
      <c r="J134" s="277">
        <f>$F134*I134</f>
        <v>-104900</v>
      </c>
      <c r="K134" s="277">
        <f>J134/1000000</f>
        <v>-0.1049</v>
      </c>
      <c r="L134" s="341">
        <v>19852</v>
      </c>
      <c r="M134" s="342">
        <v>19852</v>
      </c>
      <c r="N134" s="342">
        <f>L134-M134</f>
        <v>0</v>
      </c>
      <c r="O134" s="342">
        <f>$F134*N134</f>
        <v>0</v>
      </c>
      <c r="P134" s="342">
        <f>O134/1000000</f>
        <v>0</v>
      </c>
      <c r="Q134" s="469"/>
    </row>
    <row r="135" spans="1:17" s="465" customFormat="1" ht="15.75" customHeight="1">
      <c r="A135" s="361">
        <v>23</v>
      </c>
      <c r="B135" s="529" t="s">
        <v>143</v>
      </c>
      <c r="C135" s="365">
        <v>4865086</v>
      </c>
      <c r="D135" s="40" t="s">
        <v>12</v>
      </c>
      <c r="E135" s="41" t="s">
        <v>347</v>
      </c>
      <c r="F135" s="371">
        <v>-100</v>
      </c>
      <c r="G135" s="341">
        <v>24768</v>
      </c>
      <c r="H135" s="342">
        <v>24712</v>
      </c>
      <c r="I135" s="277">
        <f>G135-H135</f>
        <v>56</v>
      </c>
      <c r="J135" s="277">
        <f>$F135*I135</f>
        <v>-5600</v>
      </c>
      <c r="K135" s="277">
        <f>J135/1000000</f>
        <v>-0.0056</v>
      </c>
      <c r="L135" s="341">
        <v>51060</v>
      </c>
      <c r="M135" s="342">
        <v>51015</v>
      </c>
      <c r="N135" s="342">
        <f>L135-M135</f>
        <v>45</v>
      </c>
      <c r="O135" s="342">
        <f>$F135*N135</f>
        <v>-4500</v>
      </c>
      <c r="P135" s="342">
        <f>O135/1000000</f>
        <v>-0.0045</v>
      </c>
      <c r="Q135" s="469"/>
    </row>
    <row r="136" spans="1:17" s="465" customFormat="1" ht="15.75" customHeight="1">
      <c r="A136" s="361"/>
      <c r="B136" s="364" t="s">
        <v>70</v>
      </c>
      <c r="C136" s="365"/>
      <c r="D136" s="40"/>
      <c r="E136" s="40"/>
      <c r="F136" s="371"/>
      <c r="G136" s="393"/>
      <c r="H136" s="277"/>
      <c r="I136" s="277"/>
      <c r="J136" s="277"/>
      <c r="K136" s="277"/>
      <c r="L136" s="341"/>
      <c r="M136" s="342"/>
      <c r="N136" s="342"/>
      <c r="O136" s="342"/>
      <c r="P136" s="342"/>
      <c r="Q136" s="469"/>
    </row>
    <row r="137" spans="1:17" s="465" customFormat="1" ht="14.25" customHeight="1">
      <c r="A137" s="361">
        <v>24</v>
      </c>
      <c r="B137" s="362" t="s">
        <v>63</v>
      </c>
      <c r="C137" s="365">
        <v>4902568</v>
      </c>
      <c r="D137" s="40" t="s">
        <v>12</v>
      </c>
      <c r="E137" s="41" t="s">
        <v>347</v>
      </c>
      <c r="F137" s="371">
        <v>-100</v>
      </c>
      <c r="G137" s="341">
        <v>997797</v>
      </c>
      <c r="H137" s="342">
        <v>997928</v>
      </c>
      <c r="I137" s="277">
        <f aca="true" t="shared" si="26" ref="I137:I142">G137-H137</f>
        <v>-131</v>
      </c>
      <c r="J137" s="277">
        <f aca="true" t="shared" si="27" ref="J137:J142">$F137*I137</f>
        <v>13100</v>
      </c>
      <c r="K137" s="277">
        <f aca="true" t="shared" si="28" ref="K137:K142">J137/1000000</f>
        <v>0.0131</v>
      </c>
      <c r="L137" s="341">
        <v>1147</v>
      </c>
      <c r="M137" s="342">
        <v>1168</v>
      </c>
      <c r="N137" s="342">
        <f aca="true" t="shared" si="29" ref="N137:N142">L137-M137</f>
        <v>-21</v>
      </c>
      <c r="O137" s="342">
        <f aca="true" t="shared" si="30" ref="O137:O142">$F137*N137</f>
        <v>2100</v>
      </c>
      <c r="P137" s="342">
        <f aca="true" t="shared" si="31" ref="P137:P142">O137/1000000</f>
        <v>0.0021</v>
      </c>
      <c r="Q137" s="469"/>
    </row>
    <row r="138" spans="1:17" s="465" customFormat="1" ht="15.75" customHeight="1">
      <c r="A138" s="361">
        <v>25</v>
      </c>
      <c r="B138" s="362" t="s">
        <v>71</v>
      </c>
      <c r="C138" s="365">
        <v>4902549</v>
      </c>
      <c r="D138" s="40" t="s">
        <v>12</v>
      </c>
      <c r="E138" s="41" t="s">
        <v>347</v>
      </c>
      <c r="F138" s="371">
        <v>-100</v>
      </c>
      <c r="G138" s="341">
        <v>999751</v>
      </c>
      <c r="H138" s="342">
        <v>999754</v>
      </c>
      <c r="I138" s="277">
        <f t="shared" si="26"/>
        <v>-3</v>
      </c>
      <c r="J138" s="277">
        <f t="shared" si="27"/>
        <v>300</v>
      </c>
      <c r="K138" s="277">
        <f t="shared" si="28"/>
        <v>0.0003</v>
      </c>
      <c r="L138" s="341">
        <v>999998</v>
      </c>
      <c r="M138" s="342">
        <v>1000006</v>
      </c>
      <c r="N138" s="342">
        <f t="shared" si="29"/>
        <v>-8</v>
      </c>
      <c r="O138" s="342">
        <f t="shared" si="30"/>
        <v>800</v>
      </c>
      <c r="P138" s="342">
        <f t="shared" si="31"/>
        <v>0.0008</v>
      </c>
      <c r="Q138" s="481"/>
    </row>
    <row r="139" spans="1:17" s="465" customFormat="1" ht="15.75" customHeight="1">
      <c r="A139" s="361">
        <v>26</v>
      </c>
      <c r="B139" s="362" t="s">
        <v>84</v>
      </c>
      <c r="C139" s="365">
        <v>4902537</v>
      </c>
      <c r="D139" s="40" t="s">
        <v>12</v>
      </c>
      <c r="E139" s="41" t="s">
        <v>347</v>
      </c>
      <c r="F139" s="371">
        <v>-100</v>
      </c>
      <c r="G139" s="341">
        <v>23916</v>
      </c>
      <c r="H139" s="342">
        <v>23922</v>
      </c>
      <c r="I139" s="277">
        <f t="shared" si="26"/>
        <v>-6</v>
      </c>
      <c r="J139" s="277">
        <f t="shared" si="27"/>
        <v>600</v>
      </c>
      <c r="K139" s="277">
        <f t="shared" si="28"/>
        <v>0.0006</v>
      </c>
      <c r="L139" s="341">
        <v>57809</v>
      </c>
      <c r="M139" s="342">
        <v>57834</v>
      </c>
      <c r="N139" s="342">
        <f t="shared" si="29"/>
        <v>-25</v>
      </c>
      <c r="O139" s="342">
        <f t="shared" si="30"/>
        <v>2500</v>
      </c>
      <c r="P139" s="342">
        <f t="shared" si="31"/>
        <v>0.0025</v>
      </c>
      <c r="Q139" s="469"/>
    </row>
    <row r="140" spans="1:17" s="465" customFormat="1" ht="15.75" customHeight="1">
      <c r="A140" s="361">
        <v>27</v>
      </c>
      <c r="B140" s="362" t="s">
        <v>72</v>
      </c>
      <c r="C140" s="365">
        <v>4902578</v>
      </c>
      <c r="D140" s="40" t="s">
        <v>12</v>
      </c>
      <c r="E140" s="41" t="s">
        <v>347</v>
      </c>
      <c r="F140" s="371">
        <v>-100</v>
      </c>
      <c r="G140" s="341">
        <v>0</v>
      </c>
      <c r="H140" s="342">
        <v>0</v>
      </c>
      <c r="I140" s="277">
        <f t="shared" si="26"/>
        <v>0</v>
      </c>
      <c r="J140" s="277">
        <f t="shared" si="27"/>
        <v>0</v>
      </c>
      <c r="K140" s="277">
        <f t="shared" si="28"/>
        <v>0</v>
      </c>
      <c r="L140" s="341">
        <v>0</v>
      </c>
      <c r="M140" s="342">
        <v>0</v>
      </c>
      <c r="N140" s="342">
        <f t="shared" si="29"/>
        <v>0</v>
      </c>
      <c r="O140" s="342">
        <f t="shared" si="30"/>
        <v>0</v>
      </c>
      <c r="P140" s="342">
        <f t="shared" si="31"/>
        <v>0</v>
      </c>
      <c r="Q140" s="513"/>
    </row>
    <row r="141" spans="1:17" s="465" customFormat="1" ht="15.75" customHeight="1">
      <c r="A141" s="361">
        <v>28</v>
      </c>
      <c r="B141" s="362" t="s">
        <v>73</v>
      </c>
      <c r="C141" s="365">
        <v>4902538</v>
      </c>
      <c r="D141" s="40" t="s">
        <v>12</v>
      </c>
      <c r="E141" s="41" t="s">
        <v>347</v>
      </c>
      <c r="F141" s="371">
        <v>-100</v>
      </c>
      <c r="G141" s="341">
        <v>999762</v>
      </c>
      <c r="H141" s="342">
        <v>999762</v>
      </c>
      <c r="I141" s="277">
        <f t="shared" si="26"/>
        <v>0</v>
      </c>
      <c r="J141" s="277">
        <f t="shared" si="27"/>
        <v>0</v>
      </c>
      <c r="K141" s="277">
        <f t="shared" si="28"/>
        <v>0</v>
      </c>
      <c r="L141" s="341">
        <v>999987</v>
      </c>
      <c r="M141" s="342">
        <v>999987</v>
      </c>
      <c r="N141" s="342">
        <f t="shared" si="29"/>
        <v>0</v>
      </c>
      <c r="O141" s="342">
        <f t="shared" si="30"/>
        <v>0</v>
      </c>
      <c r="P141" s="342">
        <f t="shared" si="31"/>
        <v>0</v>
      </c>
      <c r="Q141" s="469"/>
    </row>
    <row r="142" spans="1:17" s="465" customFormat="1" ht="15.75" customHeight="1">
      <c r="A142" s="361">
        <v>29</v>
      </c>
      <c r="B142" s="362" t="s">
        <v>59</v>
      </c>
      <c r="C142" s="365">
        <v>4902527</v>
      </c>
      <c r="D142" s="40" t="s">
        <v>12</v>
      </c>
      <c r="E142" s="41" t="s">
        <v>347</v>
      </c>
      <c r="F142" s="371">
        <v>-100</v>
      </c>
      <c r="G142" s="341">
        <v>0</v>
      </c>
      <c r="H142" s="342">
        <v>0</v>
      </c>
      <c r="I142" s="277">
        <f t="shared" si="26"/>
        <v>0</v>
      </c>
      <c r="J142" s="277">
        <f t="shared" si="27"/>
        <v>0</v>
      </c>
      <c r="K142" s="277">
        <f t="shared" si="28"/>
        <v>0</v>
      </c>
      <c r="L142" s="341">
        <v>0</v>
      </c>
      <c r="M142" s="342">
        <v>0</v>
      </c>
      <c r="N142" s="342">
        <f t="shared" si="29"/>
        <v>0</v>
      </c>
      <c r="O142" s="342">
        <f t="shared" si="30"/>
        <v>0</v>
      </c>
      <c r="P142" s="342">
        <f t="shared" si="31"/>
        <v>0</v>
      </c>
      <c r="Q142" s="469"/>
    </row>
    <row r="143" spans="1:17" ht="15.75" customHeight="1">
      <c r="A143" s="361"/>
      <c r="B143" s="364" t="s">
        <v>74</v>
      </c>
      <c r="C143" s="365"/>
      <c r="D143" s="40"/>
      <c r="E143" s="40"/>
      <c r="F143" s="371"/>
      <c r="G143" s="393"/>
      <c r="H143" s="389"/>
      <c r="I143" s="389"/>
      <c r="J143" s="389"/>
      <c r="K143" s="389"/>
      <c r="L143" s="339"/>
      <c r="M143" s="340"/>
      <c r="N143" s="340"/>
      <c r="O143" s="340"/>
      <c r="P143" s="340"/>
      <c r="Q143" s="154"/>
    </row>
    <row r="144" spans="1:17" s="465" customFormat="1" ht="15.75" customHeight="1">
      <c r="A144" s="361">
        <v>30</v>
      </c>
      <c r="B144" s="362" t="s">
        <v>75</v>
      </c>
      <c r="C144" s="365">
        <v>4902540</v>
      </c>
      <c r="D144" s="40" t="s">
        <v>12</v>
      </c>
      <c r="E144" s="41" t="s">
        <v>347</v>
      </c>
      <c r="F144" s="371">
        <v>-100</v>
      </c>
      <c r="G144" s="341">
        <v>1780</v>
      </c>
      <c r="H144" s="342">
        <v>1818</v>
      </c>
      <c r="I144" s="277">
        <f>G144-H144</f>
        <v>-38</v>
      </c>
      <c r="J144" s="277">
        <f>$F144*I144</f>
        <v>3800</v>
      </c>
      <c r="K144" s="277">
        <f>J144/1000000</f>
        <v>0.0038</v>
      </c>
      <c r="L144" s="341">
        <v>5964</v>
      </c>
      <c r="M144" s="342">
        <v>6260</v>
      </c>
      <c r="N144" s="342">
        <f>L144-M144</f>
        <v>-296</v>
      </c>
      <c r="O144" s="342">
        <f>$F144*N144</f>
        <v>29600</v>
      </c>
      <c r="P144" s="342">
        <f>O144/1000000</f>
        <v>0.0296</v>
      </c>
      <c r="Q144" s="481"/>
    </row>
    <row r="145" spans="1:17" s="465" customFormat="1" ht="15.75" customHeight="1">
      <c r="A145" s="361">
        <v>31</v>
      </c>
      <c r="B145" s="362" t="s">
        <v>76</v>
      </c>
      <c r="C145" s="365">
        <v>4902542</v>
      </c>
      <c r="D145" s="40" t="s">
        <v>12</v>
      </c>
      <c r="E145" s="41" t="s">
        <v>347</v>
      </c>
      <c r="F145" s="371">
        <v>-100</v>
      </c>
      <c r="G145" s="341">
        <v>27985</v>
      </c>
      <c r="H145" s="342">
        <v>28013</v>
      </c>
      <c r="I145" s="277">
        <f>G145-H145</f>
        <v>-28</v>
      </c>
      <c r="J145" s="277">
        <f>$F145*I145</f>
        <v>2800</v>
      </c>
      <c r="K145" s="277">
        <f>J145/1000000</f>
        <v>0.0028</v>
      </c>
      <c r="L145" s="341">
        <v>67382</v>
      </c>
      <c r="M145" s="342">
        <v>67784</v>
      </c>
      <c r="N145" s="342">
        <f>L145-M145</f>
        <v>-402</v>
      </c>
      <c r="O145" s="342">
        <f>$F145*N145</f>
        <v>40200</v>
      </c>
      <c r="P145" s="342">
        <f>O145/1000000</f>
        <v>0.0402</v>
      </c>
      <c r="Q145" s="469"/>
    </row>
    <row r="146" spans="1:17" s="465" customFormat="1" ht="15.75" customHeight="1" thickBot="1">
      <c r="A146" s="467">
        <v>32</v>
      </c>
      <c r="B146" s="749" t="s">
        <v>77</v>
      </c>
      <c r="C146" s="366">
        <v>4902536</v>
      </c>
      <c r="D146" s="90" t="s">
        <v>12</v>
      </c>
      <c r="E146" s="522" t="s">
        <v>347</v>
      </c>
      <c r="F146" s="366">
        <v>-100</v>
      </c>
      <c r="G146" s="467">
        <v>7599</v>
      </c>
      <c r="H146" s="468">
        <v>7583</v>
      </c>
      <c r="I146" s="468">
        <f>G146-H146</f>
        <v>16</v>
      </c>
      <c r="J146" s="468">
        <f>$F146*I146</f>
        <v>-1600</v>
      </c>
      <c r="K146" s="468">
        <f>J146/1000000</f>
        <v>-0.0016</v>
      </c>
      <c r="L146" s="467">
        <v>2790</v>
      </c>
      <c r="M146" s="468">
        <v>2315</v>
      </c>
      <c r="N146" s="468">
        <f>L146-M146</f>
        <v>475</v>
      </c>
      <c r="O146" s="468">
        <f>$F146*N146</f>
        <v>-47500</v>
      </c>
      <c r="P146" s="468">
        <f>O146/1000000</f>
        <v>-0.0475</v>
      </c>
      <c r="Q146" s="467"/>
    </row>
    <row r="147" ht="13.5" thickTop="1"/>
    <row r="148" spans="4:16" ht="16.5">
      <c r="D148" s="21"/>
      <c r="K148" s="421">
        <f>SUM(K105:K146)</f>
        <v>4.318299936666667</v>
      </c>
      <c r="L148" s="53"/>
      <c r="M148" s="53"/>
      <c r="N148" s="53"/>
      <c r="O148" s="53"/>
      <c r="P148" s="395">
        <f>SUM(P105:P146)</f>
        <v>0.03156666333333333</v>
      </c>
    </row>
    <row r="149" spans="11:16" ht="14.25">
      <c r="K149" s="53"/>
      <c r="L149" s="53"/>
      <c r="M149" s="53"/>
      <c r="N149" s="53"/>
      <c r="O149" s="53"/>
      <c r="P149" s="53"/>
    </row>
    <row r="150" spans="11:16" ht="14.25">
      <c r="K150" s="53"/>
      <c r="L150" s="53"/>
      <c r="M150" s="53"/>
      <c r="N150" s="53"/>
      <c r="O150" s="53"/>
      <c r="P150" s="53"/>
    </row>
    <row r="151" spans="17:18" ht="12.75">
      <c r="Q151" s="405" t="str">
        <f>NDPL!Q1</f>
        <v>DECEMBER-2016</v>
      </c>
      <c r="R151" s="256"/>
    </row>
    <row r="152" ht="13.5" thickBot="1"/>
    <row r="153" spans="1:17" ht="44.25" customHeight="1">
      <c r="A153" s="334"/>
      <c r="B153" s="332" t="s">
        <v>148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50"/>
    </row>
    <row r="154" spans="1:17" ht="19.5" customHeight="1">
      <c r="A154" s="236"/>
      <c r="B154" s="282" t="s">
        <v>149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51"/>
    </row>
    <row r="155" spans="1:17" ht="19.5" customHeight="1">
      <c r="A155" s="236"/>
      <c r="B155" s="278" t="s">
        <v>250</v>
      </c>
      <c r="C155" s="18"/>
      <c r="D155" s="18"/>
      <c r="E155" s="18"/>
      <c r="F155" s="18"/>
      <c r="G155" s="18"/>
      <c r="H155" s="18"/>
      <c r="I155" s="18"/>
      <c r="J155" s="18"/>
      <c r="K155" s="205">
        <f>K63</f>
        <v>-13.128433299999998</v>
      </c>
      <c r="L155" s="205"/>
      <c r="M155" s="205"/>
      <c r="N155" s="205"/>
      <c r="O155" s="205"/>
      <c r="P155" s="205">
        <f>P63</f>
        <v>-4.474018300000001</v>
      </c>
      <c r="Q155" s="51"/>
    </row>
    <row r="156" spans="1:17" ht="19.5" customHeight="1">
      <c r="A156" s="236"/>
      <c r="B156" s="278" t="s">
        <v>251</v>
      </c>
      <c r="C156" s="18"/>
      <c r="D156" s="18"/>
      <c r="E156" s="18"/>
      <c r="F156" s="18"/>
      <c r="G156" s="18"/>
      <c r="H156" s="18"/>
      <c r="I156" s="18"/>
      <c r="J156" s="18"/>
      <c r="K156" s="422">
        <f>K148</f>
        <v>4.318299936666667</v>
      </c>
      <c r="L156" s="205"/>
      <c r="M156" s="205"/>
      <c r="N156" s="205"/>
      <c r="O156" s="205"/>
      <c r="P156" s="205">
        <f>P148</f>
        <v>0.03156666333333333</v>
      </c>
      <c r="Q156" s="51"/>
    </row>
    <row r="157" spans="1:17" ht="19.5" customHeight="1">
      <c r="A157" s="236"/>
      <c r="B157" s="278" t="s">
        <v>150</v>
      </c>
      <c r="C157" s="18"/>
      <c r="D157" s="18"/>
      <c r="E157" s="18"/>
      <c r="F157" s="18"/>
      <c r="G157" s="18"/>
      <c r="H157" s="18"/>
      <c r="I157" s="18"/>
      <c r="J157" s="18"/>
      <c r="K157" s="422">
        <f>'ROHTAK ROAD'!K43</f>
        <v>-1.6015499999999998</v>
      </c>
      <c r="L157" s="205"/>
      <c r="M157" s="205"/>
      <c r="N157" s="205"/>
      <c r="O157" s="205"/>
      <c r="P157" s="422">
        <f>'ROHTAK ROAD'!P43</f>
        <v>0</v>
      </c>
      <c r="Q157" s="51"/>
    </row>
    <row r="158" spans="1:17" ht="19.5" customHeight="1">
      <c r="A158" s="236"/>
      <c r="B158" s="278" t="s">
        <v>151</v>
      </c>
      <c r="C158" s="18"/>
      <c r="D158" s="18"/>
      <c r="E158" s="18"/>
      <c r="F158" s="18"/>
      <c r="G158" s="18"/>
      <c r="H158" s="18"/>
      <c r="I158" s="18"/>
      <c r="J158" s="18"/>
      <c r="K158" s="422">
        <f>SUM(K155:K157)</f>
        <v>-10.411683363333331</v>
      </c>
      <c r="L158" s="205"/>
      <c r="M158" s="205"/>
      <c r="N158" s="205"/>
      <c r="O158" s="205"/>
      <c r="P158" s="422">
        <f>SUM(P155:P157)</f>
        <v>-4.442451636666668</v>
      </c>
      <c r="Q158" s="51"/>
    </row>
    <row r="159" spans="1:17" ht="19.5" customHeight="1">
      <c r="A159" s="236"/>
      <c r="B159" s="282" t="s">
        <v>152</v>
      </c>
      <c r="C159" s="18"/>
      <c r="D159" s="18"/>
      <c r="E159" s="18"/>
      <c r="F159" s="18"/>
      <c r="G159" s="18"/>
      <c r="H159" s="18"/>
      <c r="I159" s="18"/>
      <c r="J159" s="18"/>
      <c r="K159" s="205"/>
      <c r="L159" s="205"/>
      <c r="M159" s="205"/>
      <c r="N159" s="205"/>
      <c r="O159" s="205"/>
      <c r="P159" s="205"/>
      <c r="Q159" s="51"/>
    </row>
    <row r="160" spans="1:17" ht="19.5" customHeight="1">
      <c r="A160" s="236"/>
      <c r="B160" s="278" t="s">
        <v>252</v>
      </c>
      <c r="C160" s="18"/>
      <c r="D160" s="18"/>
      <c r="E160" s="18"/>
      <c r="F160" s="18"/>
      <c r="G160" s="18"/>
      <c r="H160" s="18"/>
      <c r="I160" s="18"/>
      <c r="J160" s="18"/>
      <c r="K160" s="205">
        <f>K97</f>
        <v>-2.4410000000000003</v>
      </c>
      <c r="L160" s="205"/>
      <c r="M160" s="205"/>
      <c r="N160" s="205"/>
      <c r="O160" s="205"/>
      <c r="P160" s="205">
        <f>P97</f>
        <v>0.62</v>
      </c>
      <c r="Q160" s="51"/>
    </row>
    <row r="161" spans="1:17" ht="19.5" customHeight="1" thickBot="1">
      <c r="A161" s="237"/>
      <c r="B161" s="333" t="s">
        <v>153</v>
      </c>
      <c r="C161" s="52"/>
      <c r="D161" s="52"/>
      <c r="E161" s="52"/>
      <c r="F161" s="52"/>
      <c r="G161" s="52"/>
      <c r="H161" s="52"/>
      <c r="I161" s="52"/>
      <c r="J161" s="52"/>
      <c r="K161" s="423">
        <f>SUM(K158:K160)</f>
        <v>-12.852683363333332</v>
      </c>
      <c r="L161" s="203"/>
      <c r="M161" s="203"/>
      <c r="N161" s="203"/>
      <c r="O161" s="203"/>
      <c r="P161" s="202">
        <f>SUM(P158:P160)</f>
        <v>-3.822451636666668</v>
      </c>
      <c r="Q161" s="204"/>
    </row>
    <row r="162" ht="12.75">
      <c r="A162" s="236"/>
    </row>
    <row r="163" ht="12.75">
      <c r="A163" s="236"/>
    </row>
    <row r="164" ht="12.75">
      <c r="A164" s="236"/>
    </row>
    <row r="165" ht="13.5" thickBot="1">
      <c r="A165" s="237"/>
    </row>
    <row r="166" spans="1:17" ht="12.75">
      <c r="A166" s="230"/>
      <c r="B166" s="231"/>
      <c r="C166" s="231"/>
      <c r="D166" s="231"/>
      <c r="E166" s="231"/>
      <c r="F166" s="231"/>
      <c r="G166" s="231"/>
      <c r="H166" s="49"/>
      <c r="I166" s="49"/>
      <c r="J166" s="49"/>
      <c r="K166" s="49"/>
      <c r="L166" s="49"/>
      <c r="M166" s="49"/>
      <c r="N166" s="49"/>
      <c r="O166" s="49"/>
      <c r="P166" s="49"/>
      <c r="Q166" s="50"/>
    </row>
    <row r="167" spans="1:17" ht="23.25">
      <c r="A167" s="238" t="s">
        <v>328</v>
      </c>
      <c r="B167" s="222"/>
      <c r="C167" s="222"/>
      <c r="D167" s="222"/>
      <c r="E167" s="222"/>
      <c r="F167" s="222"/>
      <c r="G167" s="222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2"/>
      <c r="B168" s="222"/>
      <c r="C168" s="222"/>
      <c r="D168" s="222"/>
      <c r="E168" s="222"/>
      <c r="F168" s="222"/>
      <c r="G168" s="222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3"/>
      <c r="B169" s="234"/>
      <c r="C169" s="234"/>
      <c r="D169" s="234"/>
      <c r="E169" s="234"/>
      <c r="F169" s="234"/>
      <c r="G169" s="234"/>
      <c r="H169" s="18"/>
      <c r="I169" s="18"/>
      <c r="J169" s="18"/>
      <c r="K169" s="248" t="s">
        <v>340</v>
      </c>
      <c r="L169" s="18"/>
      <c r="M169" s="18"/>
      <c r="N169" s="18"/>
      <c r="O169" s="18"/>
      <c r="P169" s="248" t="s">
        <v>341</v>
      </c>
      <c r="Q169" s="51"/>
    </row>
    <row r="170" spans="1:17" ht="12.75">
      <c r="A170" s="235"/>
      <c r="B170" s="133"/>
      <c r="C170" s="133"/>
      <c r="D170" s="133"/>
      <c r="E170" s="133"/>
      <c r="F170" s="133"/>
      <c r="G170" s="133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5"/>
      <c r="B171" s="133"/>
      <c r="C171" s="133"/>
      <c r="D171" s="133"/>
      <c r="E171" s="133"/>
      <c r="F171" s="133"/>
      <c r="G171" s="133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18">
      <c r="A172" s="239" t="s">
        <v>331</v>
      </c>
      <c r="B172" s="223"/>
      <c r="C172" s="223"/>
      <c r="D172" s="224"/>
      <c r="E172" s="224"/>
      <c r="F172" s="225"/>
      <c r="G172" s="224"/>
      <c r="H172" s="18"/>
      <c r="I172" s="18"/>
      <c r="J172" s="18"/>
      <c r="K172" s="396">
        <f>K161</f>
        <v>-12.852683363333332</v>
      </c>
      <c r="L172" s="224" t="s">
        <v>329</v>
      </c>
      <c r="M172" s="18"/>
      <c r="N172" s="18"/>
      <c r="O172" s="18"/>
      <c r="P172" s="396">
        <f>P161</f>
        <v>-3.822451636666668</v>
      </c>
      <c r="Q172" s="245" t="s">
        <v>329</v>
      </c>
    </row>
    <row r="173" spans="1:17" ht="18">
      <c r="A173" s="240"/>
      <c r="B173" s="226"/>
      <c r="C173" s="226"/>
      <c r="D173" s="222"/>
      <c r="E173" s="222"/>
      <c r="F173" s="227"/>
      <c r="G173" s="222"/>
      <c r="H173" s="18"/>
      <c r="I173" s="18"/>
      <c r="J173" s="18"/>
      <c r="K173" s="397"/>
      <c r="L173" s="222"/>
      <c r="M173" s="18"/>
      <c r="N173" s="18"/>
      <c r="O173" s="18"/>
      <c r="P173" s="397"/>
      <c r="Q173" s="246"/>
    </row>
    <row r="174" spans="1:17" ht="18">
      <c r="A174" s="241" t="s">
        <v>330</v>
      </c>
      <c r="B174" s="228"/>
      <c r="C174" s="45"/>
      <c r="D174" s="222"/>
      <c r="E174" s="222"/>
      <c r="F174" s="229"/>
      <c r="G174" s="224"/>
      <c r="H174" s="18"/>
      <c r="I174" s="18"/>
      <c r="J174" s="18"/>
      <c r="K174" s="397">
        <f>'STEPPED UP GENCO'!K40</f>
        <v>1.2250551570000001</v>
      </c>
      <c r="L174" s="224" t="s">
        <v>329</v>
      </c>
      <c r="M174" s="18"/>
      <c r="N174" s="18"/>
      <c r="O174" s="18"/>
      <c r="P174" s="397">
        <f>'STEPPED UP GENCO'!P40</f>
        <v>-1.8824063114999998</v>
      </c>
      <c r="Q174" s="245" t="s">
        <v>329</v>
      </c>
    </row>
    <row r="175" spans="1:17" ht="12.75">
      <c r="A175" s="23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12.75">
      <c r="A176" s="23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51"/>
    </row>
    <row r="177" spans="1:17" ht="12.75">
      <c r="A177" s="23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51"/>
    </row>
    <row r="178" spans="1:17" ht="20.25">
      <c r="A178" s="236"/>
      <c r="B178" s="18"/>
      <c r="C178" s="18"/>
      <c r="D178" s="18"/>
      <c r="E178" s="18"/>
      <c r="F178" s="18"/>
      <c r="G178" s="18"/>
      <c r="H178" s="223"/>
      <c r="I178" s="223"/>
      <c r="J178" s="242" t="s">
        <v>332</v>
      </c>
      <c r="K178" s="352">
        <f>SUM(K172:K177)</f>
        <v>-11.627628206333332</v>
      </c>
      <c r="L178" s="242" t="s">
        <v>329</v>
      </c>
      <c r="M178" s="133"/>
      <c r="N178" s="18"/>
      <c r="O178" s="18"/>
      <c r="P178" s="352">
        <f>SUM(P172:P177)</f>
        <v>-5.7048579481666675</v>
      </c>
      <c r="Q178" s="373" t="s">
        <v>329</v>
      </c>
    </row>
    <row r="179" spans="1:17" ht="13.5" thickBot="1">
      <c r="A179" s="237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3" max="255" man="1"/>
    <brk id="99" max="255" man="1"/>
    <brk id="14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85" zoomScaleNormal="70" zoomScaleSheetLayoutView="85" workbookViewId="0" topLeftCell="H1">
      <selection activeCell="K12" sqref="K12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9.85156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5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18.75" customHeight="1">
      <c r="A1" s="303" t="s">
        <v>238</v>
      </c>
      <c r="P1" s="635" t="str">
        <f>NDPL!$Q$1</f>
        <v>DECEMBER-2016</v>
      </c>
      <c r="Q1" s="635"/>
    </row>
    <row r="2" ht="12.75">
      <c r="A2" s="16" t="s">
        <v>239</v>
      </c>
    </row>
    <row r="3" ht="16.5" customHeight="1">
      <c r="A3" s="303" t="s">
        <v>154</v>
      </c>
    </row>
    <row r="4" spans="1:16" ht="21" customHeight="1" thickBot="1">
      <c r="A4" s="399" t="s">
        <v>192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36.7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01/01/2017</v>
      </c>
      <c r="H5" s="553" t="str">
        <f>NDPL!H5</f>
        <v>INTIAL READING 01/12/2016</v>
      </c>
      <c r="I5" s="553" t="s">
        <v>4</v>
      </c>
      <c r="J5" s="553" t="s">
        <v>5</v>
      </c>
      <c r="K5" s="553" t="s">
        <v>6</v>
      </c>
      <c r="L5" s="551" t="str">
        <f>NDPL!G5</f>
        <v>FINAL READING 01/01/2017</v>
      </c>
      <c r="M5" s="553" t="str">
        <f>NDPL!H5</f>
        <v>INTIAL READING 01/12/2016</v>
      </c>
      <c r="N5" s="553" t="s">
        <v>4</v>
      </c>
      <c r="O5" s="553" t="s">
        <v>5</v>
      </c>
      <c r="P5" s="553" t="s">
        <v>6</v>
      </c>
      <c r="Q5" s="581" t="s">
        <v>310</v>
      </c>
    </row>
    <row r="6" ht="2.25" customHeight="1" hidden="1" thickBot="1" thickTop="1"/>
    <row r="7" spans="1:17" ht="19.5" customHeight="1" thickTop="1">
      <c r="A7" s="279"/>
      <c r="B7" s="280" t="s">
        <v>155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88"/>
    </row>
    <row r="8" spans="1:17" ht="24" customHeight="1">
      <c r="A8" s="268">
        <v>1</v>
      </c>
      <c r="B8" s="311" t="s">
        <v>156</v>
      </c>
      <c r="C8" s="312">
        <v>4865170</v>
      </c>
      <c r="D8" s="127" t="s">
        <v>12</v>
      </c>
      <c r="E8" s="96" t="s">
        <v>347</v>
      </c>
      <c r="F8" s="320">
        <v>5000</v>
      </c>
      <c r="G8" s="341">
        <v>999610</v>
      </c>
      <c r="H8" s="342">
        <v>999615</v>
      </c>
      <c r="I8" s="322">
        <f aca="true" t="shared" si="0" ref="I8:I17">G8-H8</f>
        <v>-5</v>
      </c>
      <c r="J8" s="322">
        <f aca="true" t="shared" si="1" ref="J8:J17">$F8*I8</f>
        <v>-25000</v>
      </c>
      <c r="K8" s="322">
        <f aca="true" t="shared" si="2" ref="K8:K17">J8/1000000</f>
        <v>-0.025</v>
      </c>
      <c r="L8" s="341">
        <v>999770</v>
      </c>
      <c r="M8" s="342">
        <v>999833</v>
      </c>
      <c r="N8" s="322">
        <f aca="true" t="shared" si="3" ref="N8:N17">L8-M8</f>
        <v>-63</v>
      </c>
      <c r="O8" s="322">
        <f aca="true" t="shared" si="4" ref="O8:O17">$F8*N8</f>
        <v>-315000</v>
      </c>
      <c r="P8" s="322">
        <f aca="true" t="shared" si="5" ref="P8:P17">O8/1000000</f>
        <v>-0.315</v>
      </c>
      <c r="Q8" s="481"/>
    </row>
    <row r="9" spans="1:17" ht="24.75" customHeight="1">
      <c r="A9" s="268">
        <v>2</v>
      </c>
      <c r="B9" s="311" t="s">
        <v>157</v>
      </c>
      <c r="C9" s="312">
        <v>4865095</v>
      </c>
      <c r="D9" s="127" t="s">
        <v>12</v>
      </c>
      <c r="E9" s="96" t="s">
        <v>347</v>
      </c>
      <c r="F9" s="320">
        <v>1333.33</v>
      </c>
      <c r="G9" s="341">
        <v>984810</v>
      </c>
      <c r="H9" s="342">
        <v>984825</v>
      </c>
      <c r="I9" s="322">
        <f t="shared" si="0"/>
        <v>-15</v>
      </c>
      <c r="J9" s="322">
        <f t="shared" si="1"/>
        <v>-19999.949999999997</v>
      </c>
      <c r="K9" s="322">
        <f t="shared" si="2"/>
        <v>-0.019999949999999996</v>
      </c>
      <c r="L9" s="341">
        <v>672818</v>
      </c>
      <c r="M9" s="342">
        <v>673055</v>
      </c>
      <c r="N9" s="322">
        <f t="shared" si="3"/>
        <v>-237</v>
      </c>
      <c r="O9" s="322">
        <f t="shared" si="4"/>
        <v>-315999.20999999996</v>
      </c>
      <c r="P9" s="479">
        <f t="shared" si="5"/>
        <v>-0.31599921</v>
      </c>
      <c r="Q9" s="488"/>
    </row>
    <row r="10" spans="1:17" ht="22.5" customHeight="1">
      <c r="A10" s="268">
        <v>3</v>
      </c>
      <c r="B10" s="311" t="s">
        <v>158</v>
      </c>
      <c r="C10" s="312">
        <v>5295153</v>
      </c>
      <c r="D10" s="127" t="s">
        <v>12</v>
      </c>
      <c r="E10" s="96" t="s">
        <v>347</v>
      </c>
      <c r="F10" s="320">
        <v>400</v>
      </c>
      <c r="G10" s="341">
        <v>1183</v>
      </c>
      <c r="H10" s="342">
        <v>1216</v>
      </c>
      <c r="I10" s="322">
        <f>G10-H10</f>
        <v>-33</v>
      </c>
      <c r="J10" s="322">
        <f t="shared" si="1"/>
        <v>-13200</v>
      </c>
      <c r="K10" s="322">
        <f t="shared" si="2"/>
        <v>-0.0132</v>
      </c>
      <c r="L10" s="341">
        <v>907</v>
      </c>
      <c r="M10" s="342">
        <v>1149</v>
      </c>
      <c r="N10" s="322">
        <f>L10-M10</f>
        <v>-242</v>
      </c>
      <c r="O10" s="322">
        <f t="shared" si="4"/>
        <v>-96800</v>
      </c>
      <c r="P10" s="322">
        <f t="shared" si="5"/>
        <v>-0.0968</v>
      </c>
      <c r="Q10" s="482"/>
    </row>
    <row r="11" spans="1:17" ht="22.5" customHeight="1">
      <c r="A11" s="268"/>
      <c r="B11" s="311"/>
      <c r="C11" s="312"/>
      <c r="D11" s="127"/>
      <c r="E11" s="96"/>
      <c r="F11" s="320"/>
      <c r="G11" s="341"/>
      <c r="H11" s="342"/>
      <c r="I11" s="322"/>
      <c r="J11" s="322"/>
      <c r="K11" s="322">
        <v>0.42</v>
      </c>
      <c r="L11" s="341"/>
      <c r="M11" s="342"/>
      <c r="N11" s="322"/>
      <c r="O11" s="322"/>
      <c r="P11" s="322">
        <v>-0.21</v>
      </c>
      <c r="Q11" s="482" t="s">
        <v>479</v>
      </c>
    </row>
    <row r="12" spans="1:17" ht="22.5" customHeight="1">
      <c r="A12" s="268">
        <v>4</v>
      </c>
      <c r="B12" s="311" t="s">
        <v>159</v>
      </c>
      <c r="C12" s="312">
        <v>4865151</v>
      </c>
      <c r="D12" s="127" t="s">
        <v>12</v>
      </c>
      <c r="E12" s="96" t="s">
        <v>347</v>
      </c>
      <c r="F12" s="320">
        <v>1000</v>
      </c>
      <c r="G12" s="341">
        <v>16979</v>
      </c>
      <c r="H12" s="342">
        <v>16984</v>
      </c>
      <c r="I12" s="322">
        <f t="shared" si="0"/>
        <v>-5</v>
      </c>
      <c r="J12" s="322">
        <f t="shared" si="1"/>
        <v>-5000</v>
      </c>
      <c r="K12" s="322">
        <f t="shared" si="2"/>
        <v>-0.005</v>
      </c>
      <c r="L12" s="341">
        <v>999959</v>
      </c>
      <c r="M12" s="342">
        <v>1000412</v>
      </c>
      <c r="N12" s="322">
        <f t="shared" si="3"/>
        <v>-453</v>
      </c>
      <c r="O12" s="322">
        <f t="shared" si="4"/>
        <v>-453000</v>
      </c>
      <c r="P12" s="322">
        <f t="shared" si="5"/>
        <v>-0.453</v>
      </c>
      <c r="Q12" s="487"/>
    </row>
    <row r="13" spans="1:17" ht="22.5" customHeight="1">
      <c r="A13" s="268">
        <v>5</v>
      </c>
      <c r="B13" s="311" t="s">
        <v>160</v>
      </c>
      <c r="C13" s="312">
        <v>4865152</v>
      </c>
      <c r="D13" s="127" t="s">
        <v>12</v>
      </c>
      <c r="E13" s="96" t="s">
        <v>347</v>
      </c>
      <c r="F13" s="320">
        <v>300</v>
      </c>
      <c r="G13" s="341">
        <v>1605</v>
      </c>
      <c r="H13" s="342">
        <v>1605</v>
      </c>
      <c r="I13" s="322">
        <f t="shared" si="0"/>
        <v>0</v>
      </c>
      <c r="J13" s="322">
        <f t="shared" si="1"/>
        <v>0</v>
      </c>
      <c r="K13" s="322">
        <f t="shared" si="2"/>
        <v>0</v>
      </c>
      <c r="L13" s="341">
        <v>112</v>
      </c>
      <c r="M13" s="342">
        <v>112</v>
      </c>
      <c r="N13" s="322">
        <f t="shared" si="3"/>
        <v>0</v>
      </c>
      <c r="O13" s="322">
        <f t="shared" si="4"/>
        <v>0</v>
      </c>
      <c r="P13" s="322">
        <f t="shared" si="5"/>
        <v>0</v>
      </c>
      <c r="Q13" s="520"/>
    </row>
    <row r="14" spans="1:17" ht="22.5" customHeight="1">
      <c r="A14" s="268">
        <v>6</v>
      </c>
      <c r="B14" s="311" t="s">
        <v>161</v>
      </c>
      <c r="C14" s="312">
        <v>4865111</v>
      </c>
      <c r="D14" s="127" t="s">
        <v>12</v>
      </c>
      <c r="E14" s="96" t="s">
        <v>347</v>
      </c>
      <c r="F14" s="320">
        <v>100</v>
      </c>
      <c r="G14" s="341">
        <v>17262</v>
      </c>
      <c r="H14" s="342">
        <v>17243</v>
      </c>
      <c r="I14" s="322">
        <f>G14-H14</f>
        <v>19</v>
      </c>
      <c r="J14" s="322">
        <f t="shared" si="1"/>
        <v>1900</v>
      </c>
      <c r="K14" s="322">
        <f t="shared" si="2"/>
        <v>0.0019</v>
      </c>
      <c r="L14" s="341">
        <v>3867</v>
      </c>
      <c r="M14" s="342">
        <v>4132</v>
      </c>
      <c r="N14" s="322">
        <f>L14-M14</f>
        <v>-265</v>
      </c>
      <c r="O14" s="322">
        <f t="shared" si="4"/>
        <v>-26500</v>
      </c>
      <c r="P14" s="322">
        <f t="shared" si="5"/>
        <v>-0.0265</v>
      </c>
      <c r="Q14" s="482"/>
    </row>
    <row r="15" spans="1:17" ht="22.5" customHeight="1">
      <c r="A15" s="268">
        <v>7</v>
      </c>
      <c r="B15" s="311" t="s">
        <v>162</v>
      </c>
      <c r="C15" s="312">
        <v>4865140</v>
      </c>
      <c r="D15" s="127" t="s">
        <v>12</v>
      </c>
      <c r="E15" s="96" t="s">
        <v>347</v>
      </c>
      <c r="F15" s="320">
        <v>75</v>
      </c>
      <c r="G15" s="341">
        <v>727524</v>
      </c>
      <c r="H15" s="342">
        <v>727681</v>
      </c>
      <c r="I15" s="322">
        <f t="shared" si="0"/>
        <v>-157</v>
      </c>
      <c r="J15" s="322">
        <f t="shared" si="1"/>
        <v>-11775</v>
      </c>
      <c r="K15" s="322">
        <f t="shared" si="2"/>
        <v>-0.011775</v>
      </c>
      <c r="L15" s="341">
        <v>21210</v>
      </c>
      <c r="M15" s="342">
        <v>23419</v>
      </c>
      <c r="N15" s="322">
        <f t="shared" si="3"/>
        <v>-2209</v>
      </c>
      <c r="O15" s="322">
        <f t="shared" si="4"/>
        <v>-165675</v>
      </c>
      <c r="P15" s="322">
        <f t="shared" si="5"/>
        <v>-0.165675</v>
      </c>
      <c r="Q15" s="481"/>
    </row>
    <row r="16" spans="1:17" ht="22.5" customHeight="1">
      <c r="A16" s="268">
        <v>8</v>
      </c>
      <c r="B16" s="561" t="s">
        <v>163</v>
      </c>
      <c r="C16" s="312">
        <v>4865148</v>
      </c>
      <c r="D16" s="127" t="s">
        <v>12</v>
      </c>
      <c r="E16" s="96" t="s">
        <v>347</v>
      </c>
      <c r="F16" s="320">
        <v>75</v>
      </c>
      <c r="G16" s="341">
        <v>983765</v>
      </c>
      <c r="H16" s="342">
        <v>983867</v>
      </c>
      <c r="I16" s="322">
        <f t="shared" si="0"/>
        <v>-102</v>
      </c>
      <c r="J16" s="322">
        <f t="shared" si="1"/>
        <v>-7650</v>
      </c>
      <c r="K16" s="322">
        <f t="shared" si="2"/>
        <v>-0.00765</v>
      </c>
      <c r="L16" s="341">
        <v>995556</v>
      </c>
      <c r="M16" s="342">
        <v>997376</v>
      </c>
      <c r="N16" s="322">
        <f t="shared" si="3"/>
        <v>-1820</v>
      </c>
      <c r="O16" s="322">
        <f t="shared" si="4"/>
        <v>-136500</v>
      </c>
      <c r="P16" s="322">
        <f t="shared" si="5"/>
        <v>-0.1365</v>
      </c>
      <c r="Q16" s="482"/>
    </row>
    <row r="17" spans="1:17" ht="18">
      <c r="A17" s="268">
        <v>9</v>
      </c>
      <c r="B17" s="311" t="s">
        <v>164</v>
      </c>
      <c r="C17" s="312">
        <v>4865181</v>
      </c>
      <c r="D17" s="127" t="s">
        <v>12</v>
      </c>
      <c r="E17" s="96" t="s">
        <v>347</v>
      </c>
      <c r="F17" s="320">
        <v>900</v>
      </c>
      <c r="G17" s="341">
        <v>997476</v>
      </c>
      <c r="H17" s="342">
        <v>997514</v>
      </c>
      <c r="I17" s="322">
        <f t="shared" si="0"/>
        <v>-38</v>
      </c>
      <c r="J17" s="322">
        <f t="shared" si="1"/>
        <v>-34200</v>
      </c>
      <c r="K17" s="322">
        <f t="shared" si="2"/>
        <v>-0.0342</v>
      </c>
      <c r="L17" s="341">
        <v>998070</v>
      </c>
      <c r="M17" s="342">
        <v>998446</v>
      </c>
      <c r="N17" s="322">
        <f t="shared" si="3"/>
        <v>-376</v>
      </c>
      <c r="O17" s="322">
        <f t="shared" si="4"/>
        <v>-338400</v>
      </c>
      <c r="P17" s="322">
        <f t="shared" si="5"/>
        <v>-0.3384</v>
      </c>
      <c r="Q17" s="488"/>
    </row>
    <row r="18" spans="1:17" ht="15.75" customHeight="1">
      <c r="A18" s="268"/>
      <c r="B18" s="313" t="s">
        <v>165</v>
      </c>
      <c r="C18" s="312"/>
      <c r="D18" s="127"/>
      <c r="E18" s="127"/>
      <c r="F18" s="320"/>
      <c r="G18" s="426"/>
      <c r="H18" s="429"/>
      <c r="I18" s="322"/>
      <c r="J18" s="322"/>
      <c r="K18" s="636"/>
      <c r="L18" s="324"/>
      <c r="M18" s="322"/>
      <c r="N18" s="322"/>
      <c r="O18" s="322"/>
      <c r="P18" s="636"/>
      <c r="Q18" s="482"/>
    </row>
    <row r="19" spans="1:17" ht="22.5" customHeight="1">
      <c r="A19" s="268">
        <v>10</v>
      </c>
      <c r="B19" s="311" t="s">
        <v>15</v>
      </c>
      <c r="C19" s="312">
        <v>5128454</v>
      </c>
      <c r="D19" s="127" t="s">
        <v>12</v>
      </c>
      <c r="E19" s="96" t="s">
        <v>347</v>
      </c>
      <c r="F19" s="320">
        <v>-500</v>
      </c>
      <c r="G19" s="341">
        <v>10909</v>
      </c>
      <c r="H19" s="342">
        <v>6883</v>
      </c>
      <c r="I19" s="322">
        <f>G19-H19</f>
        <v>4026</v>
      </c>
      <c r="J19" s="322">
        <f>$F19*I19</f>
        <v>-2013000</v>
      </c>
      <c r="K19" s="322">
        <f>J19/1000000</f>
        <v>-2.013</v>
      </c>
      <c r="L19" s="341">
        <v>988872</v>
      </c>
      <c r="M19" s="342">
        <v>988853</v>
      </c>
      <c r="N19" s="322">
        <f>L19-M19</f>
        <v>19</v>
      </c>
      <c r="O19" s="322">
        <f>$F19*N19</f>
        <v>-9500</v>
      </c>
      <c r="P19" s="322">
        <f>O19/1000000</f>
        <v>-0.0095</v>
      </c>
      <c r="Q19" s="482"/>
    </row>
    <row r="20" spans="1:17" ht="22.5" customHeight="1">
      <c r="A20" s="268">
        <v>11</v>
      </c>
      <c r="B20" s="284" t="s">
        <v>16</v>
      </c>
      <c r="C20" s="312">
        <v>4865025</v>
      </c>
      <c r="D20" s="84" t="s">
        <v>12</v>
      </c>
      <c r="E20" s="96" t="s">
        <v>347</v>
      </c>
      <c r="F20" s="320">
        <v>-1000</v>
      </c>
      <c r="G20" s="341">
        <v>656</v>
      </c>
      <c r="H20" s="342">
        <v>265</v>
      </c>
      <c r="I20" s="322">
        <f>G20-H20</f>
        <v>391</v>
      </c>
      <c r="J20" s="322">
        <f>$F20*I20</f>
        <v>-391000</v>
      </c>
      <c r="K20" s="322">
        <f>J20/1000000</f>
        <v>-0.391</v>
      </c>
      <c r="L20" s="341">
        <v>999990</v>
      </c>
      <c r="M20" s="342">
        <v>999995</v>
      </c>
      <c r="N20" s="322">
        <f>L20-M20</f>
        <v>-5</v>
      </c>
      <c r="O20" s="322">
        <f>$F20*N20</f>
        <v>5000</v>
      </c>
      <c r="P20" s="322">
        <f>O20/1000000</f>
        <v>0.005</v>
      </c>
      <c r="Q20" s="482"/>
    </row>
    <row r="21" spans="1:17" ht="22.5" customHeight="1">
      <c r="A21" s="268">
        <v>12</v>
      </c>
      <c r="B21" s="311" t="s">
        <v>17</v>
      </c>
      <c r="C21" s="312">
        <v>5100234</v>
      </c>
      <c r="D21" s="127" t="s">
        <v>12</v>
      </c>
      <c r="E21" s="96" t="s">
        <v>347</v>
      </c>
      <c r="F21" s="320">
        <v>-1000</v>
      </c>
      <c r="G21" s="341">
        <v>997199</v>
      </c>
      <c r="H21" s="342">
        <v>997199</v>
      </c>
      <c r="I21" s="322">
        <f>G21-H21</f>
        <v>0</v>
      </c>
      <c r="J21" s="322">
        <f>$F21*I21</f>
        <v>0</v>
      </c>
      <c r="K21" s="322">
        <f>J21/1000000</f>
        <v>0</v>
      </c>
      <c r="L21" s="341">
        <v>996297</v>
      </c>
      <c r="M21" s="342">
        <v>996297</v>
      </c>
      <c r="N21" s="322">
        <f>L21-M21</f>
        <v>0</v>
      </c>
      <c r="O21" s="322">
        <f>$F21*N21</f>
        <v>0</v>
      </c>
      <c r="P21" s="322">
        <f>O21/1000000</f>
        <v>0</v>
      </c>
      <c r="Q21" s="482"/>
    </row>
    <row r="22" spans="1:17" ht="22.5" customHeight="1">
      <c r="A22" s="268">
        <v>13</v>
      </c>
      <c r="B22" s="311" t="s">
        <v>166</v>
      </c>
      <c r="C22" s="312">
        <v>4902499</v>
      </c>
      <c r="D22" s="127" t="s">
        <v>12</v>
      </c>
      <c r="E22" s="96" t="s">
        <v>347</v>
      </c>
      <c r="F22" s="320">
        <v>-1000</v>
      </c>
      <c r="G22" s="341">
        <v>1616</v>
      </c>
      <c r="H22" s="342">
        <v>1560</v>
      </c>
      <c r="I22" s="322">
        <f>G22-H22</f>
        <v>56</v>
      </c>
      <c r="J22" s="322">
        <f>$F22*I22</f>
        <v>-56000</v>
      </c>
      <c r="K22" s="322">
        <f>J22/1000000</f>
        <v>-0.056</v>
      </c>
      <c r="L22" s="341">
        <v>999856</v>
      </c>
      <c r="M22" s="342">
        <v>999887</v>
      </c>
      <c r="N22" s="322">
        <f>L22-M22</f>
        <v>-31</v>
      </c>
      <c r="O22" s="322">
        <f>$F22*N22</f>
        <v>31000</v>
      </c>
      <c r="P22" s="322">
        <f>O22/1000000</f>
        <v>0.031</v>
      </c>
      <c r="Q22" s="482"/>
    </row>
    <row r="23" spans="1:17" ht="22.5" customHeight="1">
      <c r="A23" s="268">
        <v>14</v>
      </c>
      <c r="B23" s="311" t="s">
        <v>439</v>
      </c>
      <c r="C23" s="312">
        <v>5295169</v>
      </c>
      <c r="D23" s="127" t="s">
        <v>12</v>
      </c>
      <c r="E23" s="96" t="s">
        <v>347</v>
      </c>
      <c r="F23" s="320">
        <v>-1000</v>
      </c>
      <c r="G23" s="341">
        <v>964318</v>
      </c>
      <c r="H23" s="342">
        <v>964542</v>
      </c>
      <c r="I23" s="342">
        <f>G23-H23</f>
        <v>-224</v>
      </c>
      <c r="J23" s="342">
        <f>$F23*I23</f>
        <v>224000</v>
      </c>
      <c r="K23" s="342">
        <f>J23/1000000</f>
        <v>0.224</v>
      </c>
      <c r="L23" s="341">
        <v>967818</v>
      </c>
      <c r="M23" s="342">
        <v>968057</v>
      </c>
      <c r="N23" s="342">
        <f>L23-M23</f>
        <v>-239</v>
      </c>
      <c r="O23" s="342">
        <f>$F23*N23</f>
        <v>239000</v>
      </c>
      <c r="P23" s="342">
        <f>O23/1000000</f>
        <v>0.239</v>
      </c>
      <c r="Q23" s="482"/>
    </row>
    <row r="24" spans="1:17" ht="15" customHeight="1">
      <c r="A24" s="268"/>
      <c r="B24" s="313" t="s">
        <v>167</v>
      </c>
      <c r="C24" s="312"/>
      <c r="D24" s="127"/>
      <c r="E24" s="127"/>
      <c r="F24" s="320"/>
      <c r="G24" s="426"/>
      <c r="H24" s="429"/>
      <c r="I24" s="322"/>
      <c r="J24" s="322"/>
      <c r="K24" s="322"/>
      <c r="L24" s="324"/>
      <c r="M24" s="322"/>
      <c r="N24" s="322"/>
      <c r="O24" s="322"/>
      <c r="P24" s="322"/>
      <c r="Q24" s="482"/>
    </row>
    <row r="25" spans="1:17" ht="18.75" customHeight="1">
      <c r="A25" s="268">
        <v>15</v>
      </c>
      <c r="B25" s="311" t="s">
        <v>15</v>
      </c>
      <c r="C25" s="312">
        <v>5128437</v>
      </c>
      <c r="D25" s="127" t="s">
        <v>12</v>
      </c>
      <c r="E25" s="96" t="s">
        <v>347</v>
      </c>
      <c r="F25" s="320">
        <v>-1000</v>
      </c>
      <c r="G25" s="341">
        <v>985010</v>
      </c>
      <c r="H25" s="342">
        <v>984692</v>
      </c>
      <c r="I25" s="322">
        <f>G25-H25</f>
        <v>318</v>
      </c>
      <c r="J25" s="322">
        <f>$F25*I25</f>
        <v>-318000</v>
      </c>
      <c r="K25" s="322">
        <f>J25/1000000</f>
        <v>-0.318</v>
      </c>
      <c r="L25" s="341">
        <v>967118</v>
      </c>
      <c r="M25" s="342">
        <v>967119</v>
      </c>
      <c r="N25" s="322">
        <f>L25-M25</f>
        <v>-1</v>
      </c>
      <c r="O25" s="322">
        <f>$F25*N25</f>
        <v>1000</v>
      </c>
      <c r="P25" s="322">
        <f>O25/1000000</f>
        <v>0.001</v>
      </c>
      <c r="Q25" s="512"/>
    </row>
    <row r="26" spans="1:17" s="781" customFormat="1" ht="17.25" customHeight="1">
      <c r="A26" s="789">
        <v>16</v>
      </c>
      <c r="B26" s="790" t="s">
        <v>16</v>
      </c>
      <c r="C26" s="791">
        <v>5295151</v>
      </c>
      <c r="D26" s="792" t="s">
        <v>12</v>
      </c>
      <c r="E26" s="793" t="s">
        <v>347</v>
      </c>
      <c r="F26" s="794">
        <v>-1000</v>
      </c>
      <c r="G26" s="777">
        <v>60447</v>
      </c>
      <c r="H26" s="778">
        <v>55918</v>
      </c>
      <c r="I26" s="778">
        <f>G26-H26</f>
        <v>4529</v>
      </c>
      <c r="J26" s="778">
        <f>$F26*I26</f>
        <v>-4529000</v>
      </c>
      <c r="K26" s="778">
        <f>J26/1000000</f>
        <v>-4.529</v>
      </c>
      <c r="L26" s="777">
        <v>13609</v>
      </c>
      <c r="M26" s="778">
        <v>13308</v>
      </c>
      <c r="N26" s="778">
        <f>L26-M26</f>
        <v>301</v>
      </c>
      <c r="O26" s="778">
        <f>$F26*N26</f>
        <v>-301000</v>
      </c>
      <c r="P26" s="778">
        <f>O26/1000000</f>
        <v>-0.301</v>
      </c>
      <c r="Q26" s="795"/>
    </row>
    <row r="27" spans="1:17" ht="17.25" customHeight="1">
      <c r="A27" s="268">
        <v>17</v>
      </c>
      <c r="B27" s="311" t="s">
        <v>17</v>
      </c>
      <c r="C27" s="312">
        <v>5128460</v>
      </c>
      <c r="D27" s="127" t="s">
        <v>12</v>
      </c>
      <c r="E27" s="96" t="s">
        <v>347</v>
      </c>
      <c r="F27" s="320">
        <v>-1000</v>
      </c>
      <c r="G27" s="341">
        <v>37008</v>
      </c>
      <c r="H27" s="342">
        <v>36664</v>
      </c>
      <c r="I27" s="322">
        <f>G27-H27</f>
        <v>344</v>
      </c>
      <c r="J27" s="322">
        <f>$F27*I27</f>
        <v>-344000</v>
      </c>
      <c r="K27" s="322">
        <f>J27/1000000</f>
        <v>-0.344</v>
      </c>
      <c r="L27" s="341">
        <v>984852</v>
      </c>
      <c r="M27" s="342">
        <v>984850</v>
      </c>
      <c r="N27" s="322">
        <f>L27-M27</f>
        <v>2</v>
      </c>
      <c r="O27" s="322">
        <f>$F27*N27</f>
        <v>-2000</v>
      </c>
      <c r="P27" s="322">
        <f>O27/1000000</f>
        <v>-0.002</v>
      </c>
      <c r="Q27" s="512"/>
    </row>
    <row r="28" spans="1:17" ht="17.25" customHeight="1">
      <c r="A28" s="268">
        <v>18</v>
      </c>
      <c r="B28" s="311" t="s">
        <v>166</v>
      </c>
      <c r="C28" s="312">
        <v>5295572</v>
      </c>
      <c r="D28" s="127" t="s">
        <v>12</v>
      </c>
      <c r="E28" s="96" t="s">
        <v>347</v>
      </c>
      <c r="F28" s="320">
        <v>-1000</v>
      </c>
      <c r="G28" s="341">
        <v>998332</v>
      </c>
      <c r="H28" s="342">
        <v>997843</v>
      </c>
      <c r="I28" s="342">
        <f>G28-H28</f>
        <v>489</v>
      </c>
      <c r="J28" s="342">
        <f>$F28*I28</f>
        <v>-489000</v>
      </c>
      <c r="K28" s="342">
        <f>J28/1000000</f>
        <v>-0.489</v>
      </c>
      <c r="L28" s="341">
        <v>954096</v>
      </c>
      <c r="M28" s="342">
        <v>954095</v>
      </c>
      <c r="N28" s="342">
        <f>L28-M28</f>
        <v>1</v>
      </c>
      <c r="O28" s="342">
        <f>$F28*N28</f>
        <v>-1000</v>
      </c>
      <c r="P28" s="342">
        <f>O28/1000000</f>
        <v>-0.001</v>
      </c>
      <c r="Q28" s="506"/>
    </row>
    <row r="29" spans="1:17" ht="17.25" customHeight="1">
      <c r="A29" s="268"/>
      <c r="B29" s="282" t="s">
        <v>168</v>
      </c>
      <c r="C29" s="312"/>
      <c r="D29" s="84"/>
      <c r="E29" s="84"/>
      <c r="F29" s="320"/>
      <c r="G29" s="426"/>
      <c r="H29" s="429"/>
      <c r="I29" s="322"/>
      <c r="J29" s="322"/>
      <c r="K29" s="322"/>
      <c r="L29" s="324"/>
      <c r="M29" s="322"/>
      <c r="N29" s="322"/>
      <c r="O29" s="322"/>
      <c r="P29" s="322"/>
      <c r="Q29" s="482"/>
    </row>
    <row r="30" spans="1:17" ht="18.75" customHeight="1">
      <c r="A30" s="268">
        <v>19</v>
      </c>
      <c r="B30" s="311" t="s">
        <v>15</v>
      </c>
      <c r="C30" s="312">
        <v>5128451</v>
      </c>
      <c r="D30" s="127" t="s">
        <v>12</v>
      </c>
      <c r="E30" s="96" t="s">
        <v>347</v>
      </c>
      <c r="F30" s="320">
        <v>-500</v>
      </c>
      <c r="G30" s="341">
        <v>998672</v>
      </c>
      <c r="H30" s="342">
        <v>998189</v>
      </c>
      <c r="I30" s="322">
        <f>G30-H30</f>
        <v>483</v>
      </c>
      <c r="J30" s="322">
        <f>$F30*I30</f>
        <v>-241500</v>
      </c>
      <c r="K30" s="322">
        <f>J30/1000000</f>
        <v>-0.2415</v>
      </c>
      <c r="L30" s="341">
        <v>991944</v>
      </c>
      <c r="M30" s="342">
        <v>992062</v>
      </c>
      <c r="N30" s="322">
        <f>L30-M30</f>
        <v>-118</v>
      </c>
      <c r="O30" s="322">
        <f>$F30*N30</f>
        <v>59000</v>
      </c>
      <c r="P30" s="322">
        <f>O30/1000000</f>
        <v>0.059</v>
      </c>
      <c r="Q30" s="500"/>
    </row>
    <row r="31" spans="1:17" ht="17.25" customHeight="1">
      <c r="A31" s="268">
        <v>20</v>
      </c>
      <c r="B31" s="311" t="s">
        <v>16</v>
      </c>
      <c r="C31" s="312">
        <v>4864970</v>
      </c>
      <c r="D31" s="127" t="s">
        <v>12</v>
      </c>
      <c r="E31" s="96" t="s">
        <v>347</v>
      </c>
      <c r="F31" s="320">
        <v>-1000</v>
      </c>
      <c r="G31" s="341">
        <v>997803</v>
      </c>
      <c r="H31" s="342">
        <v>997921</v>
      </c>
      <c r="I31" s="322">
        <f>G31-H31</f>
        <v>-118</v>
      </c>
      <c r="J31" s="322">
        <f>$F31*I31</f>
        <v>118000</v>
      </c>
      <c r="K31" s="322">
        <f>J31/1000000</f>
        <v>0.118</v>
      </c>
      <c r="L31" s="341">
        <v>994363</v>
      </c>
      <c r="M31" s="342">
        <v>994931</v>
      </c>
      <c r="N31" s="322">
        <f>L31-M31</f>
        <v>-568</v>
      </c>
      <c r="O31" s="322">
        <f>$F31*N31</f>
        <v>568000</v>
      </c>
      <c r="P31" s="322">
        <f>O31/1000000</f>
        <v>0.568</v>
      </c>
      <c r="Q31" s="482"/>
    </row>
    <row r="32" spans="1:17" ht="15.75" customHeight="1">
      <c r="A32" s="268">
        <v>21</v>
      </c>
      <c r="B32" s="311" t="s">
        <v>17</v>
      </c>
      <c r="C32" s="312">
        <v>4902502</v>
      </c>
      <c r="D32" s="127" t="s">
        <v>12</v>
      </c>
      <c r="E32" s="96" t="s">
        <v>347</v>
      </c>
      <c r="F32" s="320">
        <v>-1666.67</v>
      </c>
      <c r="G32" s="341">
        <v>995195</v>
      </c>
      <c r="H32" s="342">
        <v>995149</v>
      </c>
      <c r="I32" s="322">
        <f>G32-H32</f>
        <v>46</v>
      </c>
      <c r="J32" s="322">
        <f>$F32*I32</f>
        <v>-76666.82</v>
      </c>
      <c r="K32" s="322">
        <f>J32/1000000</f>
        <v>-0.07666682000000001</v>
      </c>
      <c r="L32" s="341">
        <v>996639</v>
      </c>
      <c r="M32" s="342">
        <v>996743</v>
      </c>
      <c r="N32" s="322">
        <f>L32-M32</f>
        <v>-104</v>
      </c>
      <c r="O32" s="322">
        <f>$F32*N32</f>
        <v>173333.68</v>
      </c>
      <c r="P32" s="322">
        <f>O32/1000000</f>
        <v>0.17333368</v>
      </c>
      <c r="Q32" s="482" t="s">
        <v>455</v>
      </c>
    </row>
    <row r="33" spans="1:17" ht="15.75" customHeight="1">
      <c r="A33" s="268">
        <v>22</v>
      </c>
      <c r="B33" s="284" t="s">
        <v>166</v>
      </c>
      <c r="C33" s="312">
        <v>4864995</v>
      </c>
      <c r="D33" s="84" t="s">
        <v>12</v>
      </c>
      <c r="E33" s="96" t="s">
        <v>347</v>
      </c>
      <c r="F33" s="320">
        <v>-1000</v>
      </c>
      <c r="G33" s="341">
        <v>13768</v>
      </c>
      <c r="H33" s="342">
        <v>13845</v>
      </c>
      <c r="I33" s="322">
        <f>G33-H33</f>
        <v>-77</v>
      </c>
      <c r="J33" s="322">
        <f>$F33*I33</f>
        <v>77000</v>
      </c>
      <c r="K33" s="322">
        <f>J33/1000000</f>
        <v>0.077</v>
      </c>
      <c r="L33" s="341">
        <v>998996</v>
      </c>
      <c r="M33" s="342">
        <v>999128</v>
      </c>
      <c r="N33" s="322">
        <f>L33-M33</f>
        <v>-132</v>
      </c>
      <c r="O33" s="322">
        <f>$F33*N33</f>
        <v>132000</v>
      </c>
      <c r="P33" s="322">
        <f>O33/1000000</f>
        <v>0.132</v>
      </c>
      <c r="Q33" s="501"/>
    </row>
    <row r="34" spans="1:17" ht="17.25" customHeight="1">
      <c r="A34" s="268"/>
      <c r="B34" s="313" t="s">
        <v>169</v>
      </c>
      <c r="C34" s="312"/>
      <c r="D34" s="127"/>
      <c r="E34" s="127"/>
      <c r="F34" s="320"/>
      <c r="G34" s="426"/>
      <c r="H34" s="429"/>
      <c r="I34" s="322"/>
      <c r="J34" s="322"/>
      <c r="K34" s="322"/>
      <c r="L34" s="324"/>
      <c r="M34" s="322"/>
      <c r="N34" s="322"/>
      <c r="O34" s="322"/>
      <c r="P34" s="322"/>
      <c r="Q34" s="482"/>
    </row>
    <row r="35" spans="1:17" ht="19.5" customHeight="1">
      <c r="A35" s="268"/>
      <c r="B35" s="313" t="s">
        <v>39</v>
      </c>
      <c r="C35" s="312"/>
      <c r="D35" s="127"/>
      <c r="E35" s="127"/>
      <c r="F35" s="320"/>
      <c r="G35" s="426"/>
      <c r="H35" s="429"/>
      <c r="I35" s="322"/>
      <c r="J35" s="322"/>
      <c r="K35" s="322"/>
      <c r="L35" s="324"/>
      <c r="M35" s="322"/>
      <c r="N35" s="322"/>
      <c r="O35" s="322"/>
      <c r="P35" s="322"/>
      <c r="Q35" s="482"/>
    </row>
    <row r="36" spans="1:17" ht="22.5" customHeight="1">
      <c r="A36" s="268">
        <v>23</v>
      </c>
      <c r="B36" s="311" t="s">
        <v>170</v>
      </c>
      <c r="C36" s="312">
        <v>4864955</v>
      </c>
      <c r="D36" s="127" t="s">
        <v>12</v>
      </c>
      <c r="E36" s="96" t="s">
        <v>347</v>
      </c>
      <c r="F36" s="320">
        <v>1000</v>
      </c>
      <c r="G36" s="341">
        <v>999952</v>
      </c>
      <c r="H36" s="342">
        <v>1000000</v>
      </c>
      <c r="I36" s="322">
        <f>G36-H36</f>
        <v>-48</v>
      </c>
      <c r="J36" s="322">
        <f>$F36*I36</f>
        <v>-48000</v>
      </c>
      <c r="K36" s="322">
        <f>J36/1000000</f>
        <v>-0.048</v>
      </c>
      <c r="L36" s="341">
        <v>0</v>
      </c>
      <c r="M36" s="342">
        <v>0</v>
      </c>
      <c r="N36" s="322">
        <f>L36-M36</f>
        <v>0</v>
      </c>
      <c r="O36" s="322">
        <f>$F36*N36</f>
        <v>0</v>
      </c>
      <c r="P36" s="322">
        <f>O36/1000000</f>
        <v>0</v>
      </c>
      <c r="Q36" s="482"/>
    </row>
    <row r="37" spans="1:17" ht="18.75" customHeight="1">
      <c r="A37" s="268"/>
      <c r="B37" s="282" t="s">
        <v>171</v>
      </c>
      <c r="C37" s="312"/>
      <c r="D37" s="84"/>
      <c r="E37" s="84"/>
      <c r="F37" s="320"/>
      <c r="G37" s="426"/>
      <c r="H37" s="429"/>
      <c r="I37" s="322"/>
      <c r="J37" s="322"/>
      <c r="K37" s="322"/>
      <c r="L37" s="324"/>
      <c r="M37" s="322"/>
      <c r="N37" s="322"/>
      <c r="O37" s="322"/>
      <c r="P37" s="322"/>
      <c r="Q37" s="482"/>
    </row>
    <row r="38" spans="1:17" ht="22.5" customHeight="1">
      <c r="A38" s="268">
        <v>24</v>
      </c>
      <c r="B38" s="284" t="s">
        <v>15</v>
      </c>
      <c r="C38" s="312">
        <v>5269210</v>
      </c>
      <c r="D38" s="84" t="s">
        <v>12</v>
      </c>
      <c r="E38" s="96" t="s">
        <v>347</v>
      </c>
      <c r="F38" s="320">
        <v>-1000</v>
      </c>
      <c r="G38" s="341">
        <v>981059</v>
      </c>
      <c r="H38" s="342">
        <v>980894</v>
      </c>
      <c r="I38" s="322">
        <f>G38-H38</f>
        <v>165</v>
      </c>
      <c r="J38" s="322">
        <f>$F38*I38</f>
        <v>-165000</v>
      </c>
      <c r="K38" s="322">
        <f>J38/1000000</f>
        <v>-0.165</v>
      </c>
      <c r="L38" s="341">
        <v>986196</v>
      </c>
      <c r="M38" s="342">
        <v>986217</v>
      </c>
      <c r="N38" s="322">
        <f>L38-M38</f>
        <v>-21</v>
      </c>
      <c r="O38" s="322">
        <f>$F38*N38</f>
        <v>21000</v>
      </c>
      <c r="P38" s="322">
        <f>O38/1000000</f>
        <v>0.021</v>
      </c>
      <c r="Q38" s="482"/>
    </row>
    <row r="39" spans="1:17" ht="22.5" customHeight="1">
      <c r="A39" s="268">
        <v>25</v>
      </c>
      <c r="B39" s="311" t="s">
        <v>16</v>
      </c>
      <c r="C39" s="312">
        <v>5269211</v>
      </c>
      <c r="D39" s="127" t="s">
        <v>12</v>
      </c>
      <c r="E39" s="96" t="s">
        <v>347</v>
      </c>
      <c r="F39" s="320">
        <v>-1000</v>
      </c>
      <c r="G39" s="341">
        <v>991784</v>
      </c>
      <c r="H39" s="342">
        <v>991738</v>
      </c>
      <c r="I39" s="322">
        <f>G39-H39</f>
        <v>46</v>
      </c>
      <c r="J39" s="322">
        <f>$F39*I39</f>
        <v>-46000</v>
      </c>
      <c r="K39" s="322">
        <f>J39/1000000</f>
        <v>-0.046</v>
      </c>
      <c r="L39" s="341">
        <v>986082</v>
      </c>
      <c r="M39" s="342">
        <v>986112</v>
      </c>
      <c r="N39" s="322">
        <f>L39-M39</f>
        <v>-30</v>
      </c>
      <c r="O39" s="322">
        <f>$F39*N39</f>
        <v>30000</v>
      </c>
      <c r="P39" s="322">
        <f>O39/1000000</f>
        <v>0.03</v>
      </c>
      <c r="Q39" s="563"/>
    </row>
    <row r="40" spans="1:17" ht="18.75" customHeight="1">
      <c r="A40" s="268"/>
      <c r="B40" s="313" t="s">
        <v>172</v>
      </c>
      <c r="C40" s="312"/>
      <c r="D40" s="127"/>
      <c r="E40" s="127"/>
      <c r="F40" s="318"/>
      <c r="G40" s="426"/>
      <c r="H40" s="429"/>
      <c r="I40" s="322"/>
      <c r="J40" s="322"/>
      <c r="K40" s="322"/>
      <c r="L40" s="324"/>
      <c r="M40" s="322"/>
      <c r="N40" s="322"/>
      <c r="O40" s="322"/>
      <c r="P40" s="322"/>
      <c r="Q40" s="482"/>
    </row>
    <row r="41" spans="1:17" ht="22.5" customHeight="1">
      <c r="A41" s="268">
        <v>26</v>
      </c>
      <c r="B41" s="311" t="s">
        <v>428</v>
      </c>
      <c r="C41" s="312">
        <v>4865010</v>
      </c>
      <c r="D41" s="127" t="s">
        <v>12</v>
      </c>
      <c r="E41" s="96" t="s">
        <v>347</v>
      </c>
      <c r="F41" s="320">
        <v>-1000</v>
      </c>
      <c r="G41" s="341">
        <v>994865</v>
      </c>
      <c r="H41" s="342">
        <v>994618</v>
      </c>
      <c r="I41" s="322">
        <f>G41-H41</f>
        <v>247</v>
      </c>
      <c r="J41" s="322">
        <f>$F41*I41</f>
        <v>-247000</v>
      </c>
      <c r="K41" s="322">
        <f>J41/1000000</f>
        <v>-0.247</v>
      </c>
      <c r="L41" s="341">
        <v>991484</v>
      </c>
      <c r="M41" s="342">
        <v>991564</v>
      </c>
      <c r="N41" s="322">
        <f>L41-M41</f>
        <v>-80</v>
      </c>
      <c r="O41" s="322">
        <f>$F41*N41</f>
        <v>80000</v>
      </c>
      <c r="P41" s="322">
        <f>O41/1000000</f>
        <v>0.08</v>
      </c>
      <c r="Q41" s="482"/>
    </row>
    <row r="42" spans="1:17" ht="22.5" customHeight="1">
      <c r="A42" s="268">
        <v>27</v>
      </c>
      <c r="B42" s="311" t="s">
        <v>429</v>
      </c>
      <c r="C42" s="312">
        <v>4864965</v>
      </c>
      <c r="D42" s="127" t="s">
        <v>12</v>
      </c>
      <c r="E42" s="96" t="s">
        <v>347</v>
      </c>
      <c r="F42" s="320">
        <v>-1000</v>
      </c>
      <c r="G42" s="341">
        <v>989435</v>
      </c>
      <c r="H42" s="342">
        <v>989159</v>
      </c>
      <c r="I42" s="322">
        <f>G42-H42</f>
        <v>276</v>
      </c>
      <c r="J42" s="322">
        <f>$F42*I42</f>
        <v>-276000</v>
      </c>
      <c r="K42" s="322">
        <f>J42/1000000</f>
        <v>-0.276</v>
      </c>
      <c r="L42" s="341">
        <v>932447</v>
      </c>
      <c r="M42" s="342">
        <v>932613</v>
      </c>
      <c r="N42" s="322">
        <f>L42-M42</f>
        <v>-166</v>
      </c>
      <c r="O42" s="322">
        <f>$F42*N42</f>
        <v>166000</v>
      </c>
      <c r="P42" s="322">
        <f>O42/1000000</f>
        <v>0.166</v>
      </c>
      <c r="Q42" s="482"/>
    </row>
    <row r="43" spans="1:17" ht="22.5" customHeight="1">
      <c r="A43" s="268">
        <v>28</v>
      </c>
      <c r="B43" s="284" t="s">
        <v>430</v>
      </c>
      <c r="C43" s="312">
        <v>4864933</v>
      </c>
      <c r="D43" s="84" t="s">
        <v>12</v>
      </c>
      <c r="E43" s="96" t="s">
        <v>347</v>
      </c>
      <c r="F43" s="320">
        <v>-1000</v>
      </c>
      <c r="G43" s="341">
        <v>595</v>
      </c>
      <c r="H43" s="342">
        <v>54</v>
      </c>
      <c r="I43" s="322">
        <f>G43-H43</f>
        <v>541</v>
      </c>
      <c r="J43" s="322">
        <f>$F43*I43</f>
        <v>-541000</v>
      </c>
      <c r="K43" s="322">
        <f>J43/1000000</f>
        <v>-0.541</v>
      </c>
      <c r="L43" s="341">
        <v>34356</v>
      </c>
      <c r="M43" s="342">
        <v>34412</v>
      </c>
      <c r="N43" s="322">
        <f>L43-M43</f>
        <v>-56</v>
      </c>
      <c r="O43" s="322">
        <f>$F43*N43</f>
        <v>56000</v>
      </c>
      <c r="P43" s="322">
        <f>O43/1000000</f>
        <v>0.056</v>
      </c>
      <c r="Q43" s="482"/>
    </row>
    <row r="44" spans="1:17" ht="22.5" customHeight="1">
      <c r="A44" s="268">
        <v>29</v>
      </c>
      <c r="B44" s="311" t="s">
        <v>431</v>
      </c>
      <c r="C44" s="312">
        <v>4864904</v>
      </c>
      <c r="D44" s="127" t="s">
        <v>12</v>
      </c>
      <c r="E44" s="96" t="s">
        <v>347</v>
      </c>
      <c r="F44" s="320">
        <v>-1000</v>
      </c>
      <c r="G44" s="341">
        <v>998125</v>
      </c>
      <c r="H44" s="342">
        <v>998074</v>
      </c>
      <c r="I44" s="322">
        <f>G44-H44</f>
        <v>51</v>
      </c>
      <c r="J44" s="322">
        <f>$F44*I44</f>
        <v>-51000</v>
      </c>
      <c r="K44" s="322">
        <f>J44/1000000</f>
        <v>-0.051</v>
      </c>
      <c r="L44" s="341">
        <v>996832</v>
      </c>
      <c r="M44" s="342">
        <v>996849</v>
      </c>
      <c r="N44" s="322">
        <f>L44-M44</f>
        <v>-17</v>
      </c>
      <c r="O44" s="322">
        <f>$F44*N44</f>
        <v>17000</v>
      </c>
      <c r="P44" s="322">
        <f>O44/1000000</f>
        <v>0.017</v>
      </c>
      <c r="Q44" s="482"/>
    </row>
    <row r="45" spans="1:17" ht="22.5" customHeight="1" thickBot="1">
      <c r="A45" s="268">
        <v>30</v>
      </c>
      <c r="B45" s="311" t="s">
        <v>432</v>
      </c>
      <c r="C45" s="312">
        <v>4864907</v>
      </c>
      <c r="D45" s="127" t="s">
        <v>12</v>
      </c>
      <c r="E45" s="96" t="s">
        <v>347</v>
      </c>
      <c r="F45" s="748">
        <v>-1000</v>
      </c>
      <c r="G45" s="341">
        <v>995924</v>
      </c>
      <c r="H45" s="342">
        <v>995920</v>
      </c>
      <c r="I45" s="322">
        <f>G45-H45</f>
        <v>4</v>
      </c>
      <c r="J45" s="322">
        <f>$F45*I45</f>
        <v>-4000</v>
      </c>
      <c r="K45" s="322">
        <f>J45/1000000</f>
        <v>-0.004</v>
      </c>
      <c r="L45" s="341">
        <v>861999</v>
      </c>
      <c r="M45" s="342">
        <v>862069</v>
      </c>
      <c r="N45" s="322">
        <f>L45-M45</f>
        <v>-70</v>
      </c>
      <c r="O45" s="322">
        <f>$F45*N45</f>
        <v>70000</v>
      </c>
      <c r="P45" s="322">
        <f>O45/1000000</f>
        <v>0.07</v>
      </c>
      <c r="Q45" s="482"/>
    </row>
    <row r="46" spans="1:17" ht="18" customHeight="1" thickBot="1" thickTop="1">
      <c r="A46" s="400" t="s">
        <v>336</v>
      </c>
      <c r="B46" s="314"/>
      <c r="C46" s="315"/>
      <c r="D46" s="260"/>
      <c r="E46" s="261"/>
      <c r="F46" s="320"/>
      <c r="G46" s="427"/>
      <c r="H46" s="428"/>
      <c r="I46" s="326"/>
      <c r="J46" s="326"/>
      <c r="K46" s="326"/>
      <c r="L46" s="326"/>
      <c r="M46" s="326"/>
      <c r="N46" s="326"/>
      <c r="O46" s="326"/>
      <c r="P46" s="637" t="str">
        <f>NDPL!$Q$1</f>
        <v>DECEMBER-2016</v>
      </c>
      <c r="Q46" s="637"/>
    </row>
    <row r="47" spans="1:17" ht="19.5" customHeight="1" thickTop="1">
      <c r="A47" s="279"/>
      <c r="B47" s="282" t="s">
        <v>173</v>
      </c>
      <c r="C47" s="312"/>
      <c r="D47" s="84"/>
      <c r="E47" s="84"/>
      <c r="F47" s="415"/>
      <c r="G47" s="426"/>
      <c r="H47" s="429"/>
      <c r="I47" s="322"/>
      <c r="J47" s="322"/>
      <c r="K47" s="322"/>
      <c r="L47" s="324"/>
      <c r="M47" s="322"/>
      <c r="N47" s="322"/>
      <c r="O47" s="322"/>
      <c r="P47" s="322"/>
      <c r="Q47" s="469"/>
    </row>
    <row r="48" spans="1:17" ht="15" customHeight="1">
      <c r="A48" s="268">
        <v>31</v>
      </c>
      <c r="B48" s="311" t="s">
        <v>15</v>
      </c>
      <c r="C48" s="312">
        <v>4864962</v>
      </c>
      <c r="D48" s="127" t="s">
        <v>12</v>
      </c>
      <c r="E48" s="96" t="s">
        <v>347</v>
      </c>
      <c r="F48" s="320">
        <v>-1000</v>
      </c>
      <c r="G48" s="341">
        <v>364</v>
      </c>
      <c r="H48" s="342">
        <v>205</v>
      </c>
      <c r="I48" s="322">
        <f>G48-H48</f>
        <v>159</v>
      </c>
      <c r="J48" s="322">
        <f>$F48*I48</f>
        <v>-159000</v>
      </c>
      <c r="K48" s="322">
        <f>J48/1000000</f>
        <v>-0.159</v>
      </c>
      <c r="L48" s="341">
        <v>999991</v>
      </c>
      <c r="M48" s="342">
        <v>1000000</v>
      </c>
      <c r="N48" s="322">
        <f>L48-M48</f>
        <v>-9</v>
      </c>
      <c r="O48" s="322">
        <f>$F48*N48</f>
        <v>9000</v>
      </c>
      <c r="P48" s="322">
        <f>O48/1000000</f>
        <v>0.009</v>
      </c>
      <c r="Q48" s="481" t="s">
        <v>453</v>
      </c>
    </row>
    <row r="49" spans="1:17" ht="16.5" customHeight="1">
      <c r="A49" s="268">
        <v>32</v>
      </c>
      <c r="B49" s="311" t="s">
        <v>16</v>
      </c>
      <c r="C49" s="312">
        <v>5128455</v>
      </c>
      <c r="D49" s="127" t="s">
        <v>12</v>
      </c>
      <c r="E49" s="96" t="s">
        <v>347</v>
      </c>
      <c r="F49" s="320">
        <v>-500</v>
      </c>
      <c r="G49" s="341">
        <v>1000285</v>
      </c>
      <c r="H49" s="342">
        <v>999875</v>
      </c>
      <c r="I49" s="322">
        <f>G49-H49</f>
        <v>410</v>
      </c>
      <c r="J49" s="322">
        <f>$F49*I49</f>
        <v>-205000</v>
      </c>
      <c r="K49" s="322">
        <f>J49/1000000</f>
        <v>-0.205</v>
      </c>
      <c r="L49" s="341">
        <v>998122</v>
      </c>
      <c r="M49" s="342">
        <v>998139</v>
      </c>
      <c r="N49" s="322">
        <f>L49-M49</f>
        <v>-17</v>
      </c>
      <c r="O49" s="322">
        <f>$F49*N49</f>
        <v>8500</v>
      </c>
      <c r="P49" s="322">
        <f>O49/1000000</f>
        <v>0.0085</v>
      </c>
      <c r="Q49" s="469"/>
    </row>
    <row r="50" spans="1:17" ht="15.75" customHeight="1">
      <c r="A50" s="268">
        <v>33</v>
      </c>
      <c r="B50" s="311" t="s">
        <v>17</v>
      </c>
      <c r="C50" s="312">
        <v>4864979</v>
      </c>
      <c r="D50" s="127" t="s">
        <v>12</v>
      </c>
      <c r="E50" s="96" t="s">
        <v>347</v>
      </c>
      <c r="F50" s="320">
        <v>-2000</v>
      </c>
      <c r="G50" s="341">
        <v>10836</v>
      </c>
      <c r="H50" s="342">
        <v>9483</v>
      </c>
      <c r="I50" s="322">
        <f>G50-H50</f>
        <v>1353</v>
      </c>
      <c r="J50" s="322">
        <f>$F50*I50</f>
        <v>-2706000</v>
      </c>
      <c r="K50" s="322">
        <f>J50/1000000</f>
        <v>-2.706</v>
      </c>
      <c r="L50" s="341">
        <v>969503</v>
      </c>
      <c r="M50" s="342">
        <v>969503</v>
      </c>
      <c r="N50" s="322">
        <f>L50-M50</f>
        <v>0</v>
      </c>
      <c r="O50" s="322">
        <f>$F50*N50</f>
        <v>0</v>
      </c>
      <c r="P50" s="322">
        <f>O50/1000000</f>
        <v>0</v>
      </c>
      <c r="Q50" s="507"/>
    </row>
    <row r="51" spans="1:17" ht="13.5" customHeight="1">
      <c r="A51" s="268"/>
      <c r="B51" s="313" t="s">
        <v>174</v>
      </c>
      <c r="C51" s="312"/>
      <c r="D51" s="127"/>
      <c r="E51" s="127"/>
      <c r="F51" s="320"/>
      <c r="G51" s="426"/>
      <c r="H51" s="429"/>
      <c r="I51" s="322"/>
      <c r="J51" s="322"/>
      <c r="K51" s="322"/>
      <c r="L51" s="324"/>
      <c r="M51" s="322"/>
      <c r="N51" s="322"/>
      <c r="O51" s="322"/>
      <c r="P51" s="322"/>
      <c r="Q51" s="469"/>
    </row>
    <row r="52" spans="1:17" ht="15" customHeight="1">
      <c r="A52" s="268">
        <v>34</v>
      </c>
      <c r="B52" s="311" t="s">
        <v>15</v>
      </c>
      <c r="C52" s="312">
        <v>4864966</v>
      </c>
      <c r="D52" s="127" t="s">
        <v>12</v>
      </c>
      <c r="E52" s="96" t="s">
        <v>347</v>
      </c>
      <c r="F52" s="320">
        <v>-1000</v>
      </c>
      <c r="G52" s="341">
        <v>994199</v>
      </c>
      <c r="H52" s="342">
        <v>993832</v>
      </c>
      <c r="I52" s="322">
        <f>G52-H52</f>
        <v>367</v>
      </c>
      <c r="J52" s="322">
        <f>$F52*I52</f>
        <v>-367000</v>
      </c>
      <c r="K52" s="322">
        <f>J52/1000000</f>
        <v>-0.367</v>
      </c>
      <c r="L52" s="341">
        <v>900273</v>
      </c>
      <c r="M52" s="342">
        <v>900317</v>
      </c>
      <c r="N52" s="322">
        <f>L52-M52</f>
        <v>-44</v>
      </c>
      <c r="O52" s="322">
        <f>$F52*N52</f>
        <v>44000</v>
      </c>
      <c r="P52" s="322">
        <f>O52/1000000</f>
        <v>0.044</v>
      </c>
      <c r="Q52" s="469"/>
    </row>
    <row r="53" spans="1:17" ht="17.25" customHeight="1">
      <c r="A53" s="268">
        <v>35</v>
      </c>
      <c r="B53" s="311" t="s">
        <v>16</v>
      </c>
      <c r="C53" s="312">
        <v>4864967</v>
      </c>
      <c r="D53" s="127" t="s">
        <v>12</v>
      </c>
      <c r="E53" s="96" t="s">
        <v>347</v>
      </c>
      <c r="F53" s="320">
        <v>-1000</v>
      </c>
      <c r="G53" s="341">
        <v>994405</v>
      </c>
      <c r="H53" s="342">
        <v>994405</v>
      </c>
      <c r="I53" s="322">
        <f>G53-H53</f>
        <v>0</v>
      </c>
      <c r="J53" s="322">
        <f>$F53*I53</f>
        <v>0</v>
      </c>
      <c r="K53" s="322">
        <f>J53/1000000</f>
        <v>0</v>
      </c>
      <c r="L53" s="341">
        <v>927475</v>
      </c>
      <c r="M53" s="342">
        <v>927475</v>
      </c>
      <c r="N53" s="322">
        <f>L53-M53</f>
        <v>0</v>
      </c>
      <c r="O53" s="322">
        <f>$F53*N53</f>
        <v>0</v>
      </c>
      <c r="P53" s="322">
        <f>O53/1000000</f>
        <v>0</v>
      </c>
      <c r="Q53" s="469"/>
    </row>
    <row r="54" spans="1:17" ht="17.25" customHeight="1">
      <c r="A54" s="268">
        <v>36</v>
      </c>
      <c r="B54" s="311" t="s">
        <v>17</v>
      </c>
      <c r="C54" s="312">
        <v>4865000</v>
      </c>
      <c r="D54" s="127" t="s">
        <v>12</v>
      </c>
      <c r="E54" s="96" t="s">
        <v>347</v>
      </c>
      <c r="F54" s="320">
        <v>-1000</v>
      </c>
      <c r="G54" s="341">
        <v>998111</v>
      </c>
      <c r="H54" s="342">
        <v>997718</v>
      </c>
      <c r="I54" s="322">
        <f>G54-H54</f>
        <v>393</v>
      </c>
      <c r="J54" s="322">
        <f>$F54*I54</f>
        <v>-393000</v>
      </c>
      <c r="K54" s="322">
        <f>J54/1000000</f>
        <v>-0.393</v>
      </c>
      <c r="L54" s="341">
        <v>985440</v>
      </c>
      <c r="M54" s="342">
        <v>985479</v>
      </c>
      <c r="N54" s="322">
        <f>L54-M54</f>
        <v>-39</v>
      </c>
      <c r="O54" s="322">
        <f>$F54*N54</f>
        <v>39000</v>
      </c>
      <c r="P54" s="322">
        <f>O54/1000000</f>
        <v>0.039</v>
      </c>
      <c r="Q54" s="481"/>
    </row>
    <row r="55" spans="1:17" ht="17.25" customHeight="1">
      <c r="A55" s="268">
        <v>37</v>
      </c>
      <c r="B55" s="311" t="s">
        <v>166</v>
      </c>
      <c r="C55" s="312">
        <v>5295171</v>
      </c>
      <c r="D55" s="127" t="s">
        <v>12</v>
      </c>
      <c r="E55" s="96" t="s">
        <v>347</v>
      </c>
      <c r="F55" s="320">
        <v>-1000</v>
      </c>
      <c r="G55" s="341">
        <v>8586</v>
      </c>
      <c r="H55" s="342">
        <v>8211</v>
      </c>
      <c r="I55" s="342">
        <f>G55-H55</f>
        <v>375</v>
      </c>
      <c r="J55" s="342">
        <f>$F55*I55</f>
        <v>-375000</v>
      </c>
      <c r="K55" s="342">
        <f>J55/1000000</f>
        <v>-0.375</v>
      </c>
      <c r="L55" s="341">
        <v>8934</v>
      </c>
      <c r="M55" s="342">
        <v>8998</v>
      </c>
      <c r="N55" s="342">
        <f>L55-M55</f>
        <v>-64</v>
      </c>
      <c r="O55" s="342">
        <f>$F55*N55</f>
        <v>64000</v>
      </c>
      <c r="P55" s="342">
        <f>O55/1000000</f>
        <v>0.064</v>
      </c>
      <c r="Q55" s="509"/>
    </row>
    <row r="56" spans="1:17" ht="17.25" customHeight="1">
      <c r="A56" s="268"/>
      <c r="B56" s="311"/>
      <c r="C56" s="312"/>
      <c r="D56" s="127"/>
      <c r="E56" s="96"/>
      <c r="F56" s="320">
        <v>-1000</v>
      </c>
      <c r="G56" s="341">
        <v>302</v>
      </c>
      <c r="H56" s="342">
        <v>65</v>
      </c>
      <c r="I56" s="342">
        <f>G56-H56</f>
        <v>237</v>
      </c>
      <c r="J56" s="342">
        <f>$F56*I56</f>
        <v>-237000</v>
      </c>
      <c r="K56" s="342">
        <f>J56/1000000</f>
        <v>-0.237</v>
      </c>
      <c r="L56" s="341">
        <v>6073</v>
      </c>
      <c r="M56" s="342">
        <v>6106</v>
      </c>
      <c r="N56" s="342">
        <f>L56-M56</f>
        <v>-33</v>
      </c>
      <c r="O56" s="342">
        <f>$F56*N56</f>
        <v>33000</v>
      </c>
      <c r="P56" s="342">
        <f>O56/1000000</f>
        <v>0.033</v>
      </c>
      <c r="Q56" s="509"/>
    </row>
    <row r="57" spans="1:17" ht="17.25" customHeight="1">
      <c r="A57" s="268"/>
      <c r="B57" s="313" t="s">
        <v>119</v>
      </c>
      <c r="C57" s="312"/>
      <c r="D57" s="127"/>
      <c r="E57" s="96"/>
      <c r="F57" s="318"/>
      <c r="G57" s="426"/>
      <c r="H57" s="429"/>
      <c r="I57" s="322"/>
      <c r="J57" s="322"/>
      <c r="K57" s="322"/>
      <c r="L57" s="324"/>
      <c r="M57" s="322"/>
      <c r="N57" s="322"/>
      <c r="O57" s="322"/>
      <c r="P57" s="322"/>
      <c r="Q57" s="469"/>
    </row>
    <row r="58" spans="1:17" ht="15.75" customHeight="1">
      <c r="A58" s="268">
        <v>38</v>
      </c>
      <c r="B58" s="311" t="s">
        <v>369</v>
      </c>
      <c r="C58" s="312">
        <v>4864827</v>
      </c>
      <c r="D58" s="127" t="s">
        <v>12</v>
      </c>
      <c r="E58" s="96" t="s">
        <v>347</v>
      </c>
      <c r="F58" s="318">
        <v>-666.666</v>
      </c>
      <c r="G58" s="341">
        <v>968409</v>
      </c>
      <c r="H58" s="342">
        <v>968807</v>
      </c>
      <c r="I58" s="322">
        <f>G58-H58</f>
        <v>-398</v>
      </c>
      <c r="J58" s="322">
        <f>$F58*I58</f>
        <v>265333.068</v>
      </c>
      <c r="K58" s="322">
        <f>J58/1000000</f>
        <v>0.265333068</v>
      </c>
      <c r="L58" s="341">
        <v>967286</v>
      </c>
      <c r="M58" s="342">
        <v>967287</v>
      </c>
      <c r="N58" s="322">
        <f>L58-M58</f>
        <v>-1</v>
      </c>
      <c r="O58" s="322">
        <f>$F58*N58</f>
        <v>666.666</v>
      </c>
      <c r="P58" s="322">
        <f>O58/1000000</f>
        <v>0.000666666</v>
      </c>
      <c r="Q58" s="470"/>
    </row>
    <row r="59" spans="1:17" ht="17.25" customHeight="1">
      <c r="A59" s="268">
        <v>39</v>
      </c>
      <c r="B59" s="311" t="s">
        <v>176</v>
      </c>
      <c r="C59" s="312">
        <v>4864952</v>
      </c>
      <c r="D59" s="127" t="s">
        <v>12</v>
      </c>
      <c r="E59" s="96" t="s">
        <v>347</v>
      </c>
      <c r="F59" s="761">
        <v>-2500</v>
      </c>
      <c r="G59" s="341">
        <v>992910</v>
      </c>
      <c r="H59" s="342">
        <v>991983</v>
      </c>
      <c r="I59" s="322">
        <f>G59-H59</f>
        <v>927</v>
      </c>
      <c r="J59" s="322">
        <f>$F59*I59</f>
        <v>-2317500</v>
      </c>
      <c r="K59" s="322">
        <f>J59/1000000</f>
        <v>-2.3175</v>
      </c>
      <c r="L59" s="341">
        <v>999814</v>
      </c>
      <c r="M59" s="342">
        <v>999814</v>
      </c>
      <c r="N59" s="322">
        <f>L59-M59</f>
        <v>0</v>
      </c>
      <c r="O59" s="322">
        <f>$F59*N59</f>
        <v>0</v>
      </c>
      <c r="P59" s="322">
        <f>O59/1000000</f>
        <v>0</v>
      </c>
      <c r="Q59" s="469"/>
    </row>
    <row r="60" spans="1:17" ht="18.75" customHeight="1">
      <c r="A60" s="268"/>
      <c r="B60" s="313" t="s">
        <v>371</v>
      </c>
      <c r="C60" s="312"/>
      <c r="D60" s="127"/>
      <c r="E60" s="96"/>
      <c r="F60" s="318"/>
      <c r="G60" s="426"/>
      <c r="H60" s="429"/>
      <c r="I60" s="322"/>
      <c r="J60" s="322"/>
      <c r="K60" s="322"/>
      <c r="L60" s="324"/>
      <c r="M60" s="322"/>
      <c r="N60" s="322"/>
      <c r="O60" s="322"/>
      <c r="P60" s="322"/>
      <c r="Q60" s="469"/>
    </row>
    <row r="61" spans="1:17" ht="21" customHeight="1">
      <c r="A61" s="268">
        <v>40</v>
      </c>
      <c r="B61" s="311" t="s">
        <v>369</v>
      </c>
      <c r="C61" s="312">
        <v>4865024</v>
      </c>
      <c r="D61" s="127" t="s">
        <v>12</v>
      </c>
      <c r="E61" s="96" t="s">
        <v>347</v>
      </c>
      <c r="F61" s="417">
        <v>-2000</v>
      </c>
      <c r="G61" s="341">
        <v>5316</v>
      </c>
      <c r="H61" s="342">
        <v>5134</v>
      </c>
      <c r="I61" s="322">
        <f>G61-H61</f>
        <v>182</v>
      </c>
      <c r="J61" s="322">
        <f>$F61*I61</f>
        <v>-364000</v>
      </c>
      <c r="K61" s="322">
        <f>J61/1000000</f>
        <v>-0.364</v>
      </c>
      <c r="L61" s="341">
        <v>1924</v>
      </c>
      <c r="M61" s="342">
        <v>1923</v>
      </c>
      <c r="N61" s="322">
        <f>L61-M61</f>
        <v>1</v>
      </c>
      <c r="O61" s="322">
        <f>$F61*N61</f>
        <v>-2000</v>
      </c>
      <c r="P61" s="322">
        <f>O61/1000000</f>
        <v>-0.002</v>
      </c>
      <c r="Q61" s="469"/>
    </row>
    <row r="62" spans="1:17" ht="21" customHeight="1">
      <c r="A62" s="268">
        <v>41</v>
      </c>
      <c r="B62" s="311" t="s">
        <v>176</v>
      </c>
      <c r="C62" s="312">
        <v>4864920</v>
      </c>
      <c r="D62" s="127" t="s">
        <v>12</v>
      </c>
      <c r="E62" s="96" t="s">
        <v>347</v>
      </c>
      <c r="F62" s="417">
        <v>-2000</v>
      </c>
      <c r="G62" s="341">
        <v>2287</v>
      </c>
      <c r="H62" s="342">
        <v>2093</v>
      </c>
      <c r="I62" s="322">
        <f>G62-H62</f>
        <v>194</v>
      </c>
      <c r="J62" s="322">
        <f>$F62*I62</f>
        <v>-388000</v>
      </c>
      <c r="K62" s="322">
        <f>J62/1000000</f>
        <v>-0.388</v>
      </c>
      <c r="L62" s="341">
        <v>975</v>
      </c>
      <c r="M62" s="342">
        <v>974</v>
      </c>
      <c r="N62" s="322">
        <f>L62-M62</f>
        <v>1</v>
      </c>
      <c r="O62" s="322">
        <f>$F62*N62</f>
        <v>-2000</v>
      </c>
      <c r="P62" s="322">
        <f>O62/1000000</f>
        <v>-0.002</v>
      </c>
      <c r="Q62" s="469"/>
    </row>
    <row r="63" spans="1:17" ht="18" customHeight="1">
      <c r="A63" s="268"/>
      <c r="B63" s="455" t="s">
        <v>377</v>
      </c>
      <c r="C63" s="312"/>
      <c r="D63" s="127"/>
      <c r="E63" s="96"/>
      <c r="F63" s="417"/>
      <c r="G63" s="341"/>
      <c r="H63" s="342"/>
      <c r="I63" s="322"/>
      <c r="J63" s="322"/>
      <c r="K63" s="322"/>
      <c r="L63" s="341"/>
      <c r="M63" s="342"/>
      <c r="N63" s="322"/>
      <c r="O63" s="322"/>
      <c r="P63" s="322"/>
      <c r="Q63" s="469"/>
    </row>
    <row r="64" spans="1:17" ht="21" customHeight="1">
      <c r="A64" s="268">
        <v>42</v>
      </c>
      <c r="B64" s="311" t="s">
        <v>369</v>
      </c>
      <c r="C64" s="312">
        <v>5128414</v>
      </c>
      <c r="D64" s="127" t="s">
        <v>12</v>
      </c>
      <c r="E64" s="96" t="s">
        <v>347</v>
      </c>
      <c r="F64" s="417">
        <v>-1000</v>
      </c>
      <c r="G64" s="341">
        <v>917575</v>
      </c>
      <c r="H64" s="342">
        <v>918522</v>
      </c>
      <c r="I64" s="322">
        <f>G64-H64</f>
        <v>-947</v>
      </c>
      <c r="J64" s="322">
        <f>$F64*I64</f>
        <v>947000</v>
      </c>
      <c r="K64" s="322">
        <f>J64/1000000</f>
        <v>0.947</v>
      </c>
      <c r="L64" s="341">
        <v>983892</v>
      </c>
      <c r="M64" s="342">
        <v>983892</v>
      </c>
      <c r="N64" s="322">
        <f>L64-M64</f>
        <v>0</v>
      </c>
      <c r="O64" s="322">
        <f>$F64*N64</f>
        <v>0</v>
      </c>
      <c r="P64" s="322">
        <f>O64/1000000</f>
        <v>0</v>
      </c>
      <c r="Q64" s="469"/>
    </row>
    <row r="65" spans="1:17" ht="21" customHeight="1">
      <c r="A65" s="268">
        <v>43</v>
      </c>
      <c r="B65" s="311" t="s">
        <v>176</v>
      </c>
      <c r="C65" s="312">
        <v>5128416</v>
      </c>
      <c r="D65" s="127" t="s">
        <v>12</v>
      </c>
      <c r="E65" s="96" t="s">
        <v>347</v>
      </c>
      <c r="F65" s="417">
        <v>-1000</v>
      </c>
      <c r="G65" s="341">
        <v>927166</v>
      </c>
      <c r="H65" s="342">
        <v>927673</v>
      </c>
      <c r="I65" s="322">
        <f>G65-H65</f>
        <v>-507</v>
      </c>
      <c r="J65" s="322">
        <f>$F65*I65</f>
        <v>507000</v>
      </c>
      <c r="K65" s="322">
        <f>J65/1000000</f>
        <v>0.507</v>
      </c>
      <c r="L65" s="341">
        <v>987336</v>
      </c>
      <c r="M65" s="342">
        <v>987336</v>
      </c>
      <c r="N65" s="322">
        <f>L65-M65</f>
        <v>0</v>
      </c>
      <c r="O65" s="322">
        <f>$F65*N65</f>
        <v>0</v>
      </c>
      <c r="P65" s="322">
        <f>O65/1000000</f>
        <v>0</v>
      </c>
      <c r="Q65" s="469"/>
    </row>
    <row r="66" spans="1:17" ht="21" customHeight="1">
      <c r="A66" s="268"/>
      <c r="B66" s="455" t="s">
        <v>386</v>
      </c>
      <c r="C66" s="312"/>
      <c r="D66" s="127"/>
      <c r="E66" s="96"/>
      <c r="F66" s="417"/>
      <c r="G66" s="341"/>
      <c r="H66" s="342"/>
      <c r="I66" s="322"/>
      <c r="J66" s="322"/>
      <c r="K66" s="322"/>
      <c r="L66" s="341"/>
      <c r="M66" s="342"/>
      <c r="N66" s="322"/>
      <c r="O66" s="322"/>
      <c r="P66" s="322"/>
      <c r="Q66" s="469"/>
    </row>
    <row r="67" spans="1:17" ht="21" customHeight="1">
      <c r="A67" s="268">
        <v>44</v>
      </c>
      <c r="B67" s="311" t="s">
        <v>387</v>
      </c>
      <c r="C67" s="312">
        <v>5100228</v>
      </c>
      <c r="D67" s="127" t="s">
        <v>12</v>
      </c>
      <c r="E67" s="96" t="s">
        <v>347</v>
      </c>
      <c r="F67" s="417">
        <v>800</v>
      </c>
      <c r="G67" s="341">
        <v>993087</v>
      </c>
      <c r="H67" s="342">
        <v>993087</v>
      </c>
      <c r="I67" s="322">
        <f aca="true" t="shared" si="6" ref="I67:I72">G67-H67</f>
        <v>0</v>
      </c>
      <c r="J67" s="322">
        <f aca="true" t="shared" si="7" ref="J67:J72">$F67*I67</f>
        <v>0</v>
      </c>
      <c r="K67" s="322">
        <f aca="true" t="shared" si="8" ref="K67:K72">J67/1000000</f>
        <v>0</v>
      </c>
      <c r="L67" s="341">
        <v>1367</v>
      </c>
      <c r="M67" s="342">
        <v>1367</v>
      </c>
      <c r="N67" s="322">
        <f aca="true" t="shared" si="9" ref="N67:N72">L67-M67</f>
        <v>0</v>
      </c>
      <c r="O67" s="322">
        <f aca="true" t="shared" si="10" ref="O67:O72">$F67*N67</f>
        <v>0</v>
      </c>
      <c r="P67" s="322">
        <f aca="true" t="shared" si="11" ref="P67:P72">O67/1000000</f>
        <v>0</v>
      </c>
      <c r="Q67" s="469"/>
    </row>
    <row r="68" spans="1:17" ht="21" customHeight="1">
      <c r="A68" s="268">
        <v>45</v>
      </c>
      <c r="B68" s="362" t="s">
        <v>388</v>
      </c>
      <c r="C68" s="312">
        <v>5128441</v>
      </c>
      <c r="D68" s="127" t="s">
        <v>12</v>
      </c>
      <c r="E68" s="96" t="s">
        <v>347</v>
      </c>
      <c r="F68" s="417">
        <v>800</v>
      </c>
      <c r="G68" s="341">
        <v>29552</v>
      </c>
      <c r="H68" s="342">
        <v>30238</v>
      </c>
      <c r="I68" s="322">
        <f t="shared" si="6"/>
        <v>-686</v>
      </c>
      <c r="J68" s="322">
        <f t="shared" si="7"/>
        <v>-548800</v>
      </c>
      <c r="K68" s="322">
        <f t="shared" si="8"/>
        <v>-0.5488</v>
      </c>
      <c r="L68" s="341">
        <v>6349</v>
      </c>
      <c r="M68" s="342">
        <v>6349</v>
      </c>
      <c r="N68" s="322">
        <f t="shared" si="9"/>
        <v>0</v>
      </c>
      <c r="O68" s="322">
        <f t="shared" si="10"/>
        <v>0</v>
      </c>
      <c r="P68" s="322">
        <f t="shared" si="11"/>
        <v>0</v>
      </c>
      <c r="Q68" s="469"/>
    </row>
    <row r="69" spans="1:17" ht="21" customHeight="1">
      <c r="A69" s="268">
        <v>46</v>
      </c>
      <c r="B69" s="311" t="s">
        <v>363</v>
      </c>
      <c r="C69" s="312">
        <v>5128443</v>
      </c>
      <c r="D69" s="127" t="s">
        <v>12</v>
      </c>
      <c r="E69" s="96" t="s">
        <v>347</v>
      </c>
      <c r="F69" s="417">
        <v>800</v>
      </c>
      <c r="G69" s="341">
        <v>903109</v>
      </c>
      <c r="H69" s="342">
        <v>904850</v>
      </c>
      <c r="I69" s="322">
        <f t="shared" si="6"/>
        <v>-1741</v>
      </c>
      <c r="J69" s="322">
        <f t="shared" si="7"/>
        <v>-1392800</v>
      </c>
      <c r="K69" s="322">
        <f t="shared" si="8"/>
        <v>-1.3928</v>
      </c>
      <c r="L69" s="341">
        <v>997110</v>
      </c>
      <c r="M69" s="342">
        <v>997110</v>
      </c>
      <c r="N69" s="322">
        <f t="shared" si="9"/>
        <v>0</v>
      </c>
      <c r="O69" s="322">
        <f t="shared" si="10"/>
        <v>0</v>
      </c>
      <c r="P69" s="322">
        <f t="shared" si="11"/>
        <v>0</v>
      </c>
      <c r="Q69" s="469"/>
    </row>
    <row r="70" spans="1:17" ht="21" customHeight="1">
      <c r="A70" s="268">
        <v>47</v>
      </c>
      <c r="B70" s="311" t="s">
        <v>391</v>
      </c>
      <c r="C70" s="312">
        <v>5128407</v>
      </c>
      <c r="D70" s="127" t="s">
        <v>12</v>
      </c>
      <c r="E70" s="96" t="s">
        <v>347</v>
      </c>
      <c r="F70" s="417">
        <v>-2000</v>
      </c>
      <c r="G70" s="341">
        <v>999427</v>
      </c>
      <c r="H70" s="342">
        <v>999427</v>
      </c>
      <c r="I70" s="322">
        <f t="shared" si="6"/>
        <v>0</v>
      </c>
      <c r="J70" s="322">
        <f t="shared" si="7"/>
        <v>0</v>
      </c>
      <c r="K70" s="322">
        <f t="shared" si="8"/>
        <v>0</v>
      </c>
      <c r="L70" s="341">
        <v>30</v>
      </c>
      <c r="M70" s="342">
        <v>30</v>
      </c>
      <c r="N70" s="322">
        <f t="shared" si="9"/>
        <v>0</v>
      </c>
      <c r="O70" s="322">
        <f t="shared" si="10"/>
        <v>0</v>
      </c>
      <c r="P70" s="322">
        <f t="shared" si="11"/>
        <v>0</v>
      </c>
      <c r="Q70" s="469"/>
    </row>
    <row r="71" spans="1:17" ht="21" customHeight="1">
      <c r="A71" s="268">
        <v>48</v>
      </c>
      <c r="B71" s="311" t="s">
        <v>437</v>
      </c>
      <c r="C71" s="312">
        <v>4865049</v>
      </c>
      <c r="D71" s="127" t="s">
        <v>12</v>
      </c>
      <c r="E71" s="96" t="s">
        <v>347</v>
      </c>
      <c r="F71" s="417">
        <v>800</v>
      </c>
      <c r="G71" s="341">
        <v>999885</v>
      </c>
      <c r="H71" s="342">
        <v>999920</v>
      </c>
      <c r="I71" s="322">
        <f t="shared" si="6"/>
        <v>-35</v>
      </c>
      <c r="J71" s="322">
        <f t="shared" si="7"/>
        <v>-28000</v>
      </c>
      <c r="K71" s="322">
        <f t="shared" si="8"/>
        <v>-0.028</v>
      </c>
      <c r="L71" s="341">
        <v>999790</v>
      </c>
      <c r="M71" s="342">
        <v>999790</v>
      </c>
      <c r="N71" s="322">
        <f t="shared" si="9"/>
        <v>0</v>
      </c>
      <c r="O71" s="322">
        <f t="shared" si="10"/>
        <v>0</v>
      </c>
      <c r="P71" s="322">
        <f t="shared" si="11"/>
        <v>0</v>
      </c>
      <c r="Q71" s="469"/>
    </row>
    <row r="72" spans="1:17" ht="21" customHeight="1">
      <c r="A72" s="268">
        <v>49</v>
      </c>
      <c r="B72" s="311" t="s">
        <v>438</v>
      </c>
      <c r="C72" s="312">
        <v>5129958</v>
      </c>
      <c r="D72" s="127" t="s">
        <v>12</v>
      </c>
      <c r="E72" s="96" t="s">
        <v>347</v>
      </c>
      <c r="F72" s="417">
        <v>1000</v>
      </c>
      <c r="G72" s="341">
        <v>999851</v>
      </c>
      <c r="H72" s="342">
        <v>999917</v>
      </c>
      <c r="I72" s="322">
        <f t="shared" si="6"/>
        <v>-66</v>
      </c>
      <c r="J72" s="322">
        <f t="shared" si="7"/>
        <v>-66000</v>
      </c>
      <c r="K72" s="322">
        <f t="shared" si="8"/>
        <v>-0.066</v>
      </c>
      <c r="L72" s="341">
        <v>617</v>
      </c>
      <c r="M72" s="342">
        <v>617</v>
      </c>
      <c r="N72" s="322">
        <f t="shared" si="9"/>
        <v>0</v>
      </c>
      <c r="O72" s="322">
        <f t="shared" si="10"/>
        <v>0</v>
      </c>
      <c r="P72" s="322">
        <f t="shared" si="11"/>
        <v>0</v>
      </c>
      <c r="Q72" s="469"/>
    </row>
    <row r="73" spans="1:17" ht="21" customHeight="1">
      <c r="A73" s="268"/>
      <c r="B73" s="282" t="s">
        <v>105</v>
      </c>
      <c r="C73" s="312"/>
      <c r="D73" s="84"/>
      <c r="E73" s="84"/>
      <c r="F73" s="318"/>
      <c r="G73" s="426"/>
      <c r="H73" s="429"/>
      <c r="I73" s="322"/>
      <c r="J73" s="322"/>
      <c r="K73" s="322"/>
      <c r="L73" s="324"/>
      <c r="M73" s="322"/>
      <c r="N73" s="322"/>
      <c r="O73" s="322"/>
      <c r="P73" s="322"/>
      <c r="Q73" s="469"/>
    </row>
    <row r="74" spans="1:17" ht="18" customHeight="1">
      <c r="A74" s="268">
        <v>50</v>
      </c>
      <c r="B74" s="311" t="s">
        <v>116</v>
      </c>
      <c r="C74" s="312">
        <v>4864951</v>
      </c>
      <c r="D74" s="127" t="s">
        <v>12</v>
      </c>
      <c r="E74" s="96" t="s">
        <v>347</v>
      </c>
      <c r="F74" s="320">
        <v>1000</v>
      </c>
      <c r="G74" s="341">
        <v>980697</v>
      </c>
      <c r="H74" s="342">
        <v>981911</v>
      </c>
      <c r="I74" s="322">
        <f>G74-H74</f>
        <v>-1214</v>
      </c>
      <c r="J74" s="322">
        <f>$F74*I74</f>
        <v>-1214000</v>
      </c>
      <c r="K74" s="322">
        <f>J74/1000000</f>
        <v>-1.214</v>
      </c>
      <c r="L74" s="341">
        <v>34257</v>
      </c>
      <c r="M74" s="342">
        <v>34257</v>
      </c>
      <c r="N74" s="322">
        <f>L74-M74</f>
        <v>0</v>
      </c>
      <c r="O74" s="322">
        <f>$F74*N74</f>
        <v>0</v>
      </c>
      <c r="P74" s="322">
        <f>O74/1000000</f>
        <v>0</v>
      </c>
      <c r="Q74" s="469"/>
    </row>
    <row r="75" spans="1:17" ht="17.25" customHeight="1">
      <c r="A75" s="268">
        <v>51</v>
      </c>
      <c r="B75" s="311" t="s">
        <v>117</v>
      </c>
      <c r="C75" s="312">
        <v>4865016</v>
      </c>
      <c r="D75" s="127" t="s">
        <v>12</v>
      </c>
      <c r="E75" s="96" t="s">
        <v>347</v>
      </c>
      <c r="F75" s="320">
        <v>2000</v>
      </c>
      <c r="G75" s="341">
        <v>7</v>
      </c>
      <c r="H75" s="342">
        <v>7</v>
      </c>
      <c r="I75" s="322">
        <f>G75-H75</f>
        <v>0</v>
      </c>
      <c r="J75" s="322">
        <f>$F75*I75</f>
        <v>0</v>
      </c>
      <c r="K75" s="322">
        <f>J75/1000000</f>
        <v>0</v>
      </c>
      <c r="L75" s="341">
        <v>999722</v>
      </c>
      <c r="M75" s="342">
        <v>999722</v>
      </c>
      <c r="N75" s="322">
        <f>L75-M75</f>
        <v>0</v>
      </c>
      <c r="O75" s="322">
        <f>$F75*N75</f>
        <v>0</v>
      </c>
      <c r="P75" s="322">
        <f>O75/1000000</f>
        <v>0</v>
      </c>
      <c r="Q75" s="481"/>
    </row>
    <row r="76" spans="1:17" ht="19.5" customHeight="1">
      <c r="A76" s="268"/>
      <c r="B76" s="313" t="s">
        <v>175</v>
      </c>
      <c r="C76" s="312"/>
      <c r="D76" s="127"/>
      <c r="E76" s="127"/>
      <c r="F76" s="320"/>
      <c r="G76" s="426"/>
      <c r="H76" s="429"/>
      <c r="I76" s="322"/>
      <c r="J76" s="322"/>
      <c r="K76" s="322"/>
      <c r="L76" s="324"/>
      <c r="M76" s="322"/>
      <c r="N76" s="322"/>
      <c r="O76" s="322"/>
      <c r="P76" s="322"/>
      <c r="Q76" s="469"/>
    </row>
    <row r="77" spans="1:17" ht="19.5" customHeight="1">
      <c r="A77" s="268">
        <v>52</v>
      </c>
      <c r="B77" s="311" t="s">
        <v>36</v>
      </c>
      <c r="C77" s="312">
        <v>5128432</v>
      </c>
      <c r="D77" s="127" t="s">
        <v>12</v>
      </c>
      <c r="E77" s="96" t="s">
        <v>347</v>
      </c>
      <c r="F77" s="320">
        <v>-1000</v>
      </c>
      <c r="G77" s="341">
        <v>9856</v>
      </c>
      <c r="H77" s="342">
        <v>6271</v>
      </c>
      <c r="I77" s="322">
        <f>G77-H77</f>
        <v>3585</v>
      </c>
      <c r="J77" s="322">
        <f>$F77*I77</f>
        <v>-3585000</v>
      </c>
      <c r="K77" s="322">
        <f>J77/1000000</f>
        <v>-3.585</v>
      </c>
      <c r="L77" s="341">
        <v>999976</v>
      </c>
      <c r="M77" s="342">
        <v>999976</v>
      </c>
      <c r="N77" s="322">
        <f>L77-M77</f>
        <v>0</v>
      </c>
      <c r="O77" s="322">
        <f>$F77*N77</f>
        <v>0</v>
      </c>
      <c r="P77" s="322">
        <f>O77/1000000</f>
        <v>0</v>
      </c>
      <c r="Q77" s="469"/>
    </row>
    <row r="78" spans="1:17" ht="17.25" customHeight="1">
      <c r="A78" s="268">
        <v>53</v>
      </c>
      <c r="B78" s="311" t="s">
        <v>176</v>
      </c>
      <c r="C78" s="312">
        <v>4865020</v>
      </c>
      <c r="D78" s="127" t="s">
        <v>12</v>
      </c>
      <c r="E78" s="96" t="s">
        <v>347</v>
      </c>
      <c r="F78" s="320">
        <v>-1000</v>
      </c>
      <c r="G78" s="341">
        <v>6586</v>
      </c>
      <c r="H78" s="342">
        <v>3295</v>
      </c>
      <c r="I78" s="322">
        <f>G78-H78</f>
        <v>3291</v>
      </c>
      <c r="J78" s="322">
        <f>$F78*I78</f>
        <v>-3291000</v>
      </c>
      <c r="K78" s="322">
        <f>J78/1000000</f>
        <v>-3.291</v>
      </c>
      <c r="L78" s="341">
        <v>999275</v>
      </c>
      <c r="M78" s="342">
        <v>999236</v>
      </c>
      <c r="N78" s="322">
        <f>L78-M78</f>
        <v>39</v>
      </c>
      <c r="O78" s="322">
        <f>$F78*N78</f>
        <v>-39000</v>
      </c>
      <c r="P78" s="322">
        <f>O78/1000000</f>
        <v>-0.039</v>
      </c>
      <c r="Q78" s="469"/>
    </row>
    <row r="79" spans="1:17" ht="17.25" customHeight="1">
      <c r="A79" s="268">
        <v>54</v>
      </c>
      <c r="B79" s="311" t="s">
        <v>436</v>
      </c>
      <c r="C79" s="312">
        <v>5295147</v>
      </c>
      <c r="D79" s="127" t="s">
        <v>12</v>
      </c>
      <c r="E79" s="96" t="s">
        <v>347</v>
      </c>
      <c r="F79" s="320">
        <v>-1000</v>
      </c>
      <c r="G79" s="341">
        <v>29689</v>
      </c>
      <c r="H79" s="342">
        <v>29192</v>
      </c>
      <c r="I79" s="322">
        <f>G79-H79</f>
        <v>497</v>
      </c>
      <c r="J79" s="322">
        <f>$F79*I79</f>
        <v>-497000</v>
      </c>
      <c r="K79" s="322">
        <f>J79/1000000</f>
        <v>-0.497</v>
      </c>
      <c r="L79" s="341">
        <v>999917</v>
      </c>
      <c r="M79" s="342">
        <v>999917</v>
      </c>
      <c r="N79" s="322">
        <f>L79-M79</f>
        <v>0</v>
      </c>
      <c r="O79" s="322">
        <f>$F79*N79</f>
        <v>0</v>
      </c>
      <c r="P79" s="322">
        <f>O79/1000000</f>
        <v>0</v>
      </c>
      <c r="Q79" s="469"/>
    </row>
    <row r="80" spans="1:17" ht="15.75" customHeight="1">
      <c r="A80" s="268"/>
      <c r="B80" s="316" t="s">
        <v>27</v>
      </c>
      <c r="C80" s="285"/>
      <c r="D80" s="55"/>
      <c r="E80" s="55"/>
      <c r="F80" s="320"/>
      <c r="G80" s="426"/>
      <c r="H80" s="429"/>
      <c r="I80" s="322"/>
      <c r="J80" s="322"/>
      <c r="K80" s="322"/>
      <c r="L80" s="324"/>
      <c r="M80" s="322"/>
      <c r="N80" s="322"/>
      <c r="O80" s="322"/>
      <c r="P80" s="322"/>
      <c r="Q80" s="469"/>
    </row>
    <row r="81" spans="1:17" ht="21" customHeight="1">
      <c r="A81" s="268">
        <v>55</v>
      </c>
      <c r="B81" s="88" t="s">
        <v>81</v>
      </c>
      <c r="C81" s="335">
        <v>5295192</v>
      </c>
      <c r="D81" s="327" t="s">
        <v>12</v>
      </c>
      <c r="E81" s="327" t="s">
        <v>347</v>
      </c>
      <c r="F81" s="335">
        <v>100</v>
      </c>
      <c r="G81" s="341">
        <v>5077</v>
      </c>
      <c r="H81" s="342">
        <v>5019</v>
      </c>
      <c r="I81" s="342">
        <f>G81-H81</f>
        <v>58</v>
      </c>
      <c r="J81" s="342">
        <f>$F81*I81</f>
        <v>5800</v>
      </c>
      <c r="K81" s="343">
        <f>J81/1000000</f>
        <v>0.0058</v>
      </c>
      <c r="L81" s="341">
        <v>6685</v>
      </c>
      <c r="M81" s="342">
        <v>6253</v>
      </c>
      <c r="N81" s="342">
        <f>L81-M81</f>
        <v>432</v>
      </c>
      <c r="O81" s="342">
        <f>$F81*N81</f>
        <v>43200</v>
      </c>
      <c r="P81" s="343">
        <f>O81/1000000</f>
        <v>0.0432</v>
      </c>
      <c r="Q81" s="469"/>
    </row>
    <row r="82" spans="1:17" ht="15.75" customHeight="1">
      <c r="A82" s="268"/>
      <c r="B82" s="313" t="s">
        <v>47</v>
      </c>
      <c r="C82" s="312"/>
      <c r="D82" s="127"/>
      <c r="E82" s="127"/>
      <c r="F82" s="320"/>
      <c r="G82" s="426"/>
      <c r="H82" s="429"/>
      <c r="I82" s="322"/>
      <c r="J82" s="322"/>
      <c r="K82" s="322"/>
      <c r="L82" s="324"/>
      <c r="M82" s="322"/>
      <c r="N82" s="322"/>
      <c r="O82" s="322"/>
      <c r="P82" s="322"/>
      <c r="Q82" s="469"/>
    </row>
    <row r="83" spans="1:17" ht="18" customHeight="1">
      <c r="A83" s="268">
        <v>56</v>
      </c>
      <c r="B83" s="311" t="s">
        <v>348</v>
      </c>
      <c r="C83" s="312">
        <v>4864813</v>
      </c>
      <c r="D83" s="127" t="s">
        <v>12</v>
      </c>
      <c r="E83" s="96" t="s">
        <v>347</v>
      </c>
      <c r="F83" s="320">
        <v>100</v>
      </c>
      <c r="G83" s="341">
        <v>18445</v>
      </c>
      <c r="H83" s="342">
        <v>18913</v>
      </c>
      <c r="I83" s="322">
        <f>G83-H83</f>
        <v>-468</v>
      </c>
      <c r="J83" s="322">
        <f>$F83*I83</f>
        <v>-46800</v>
      </c>
      <c r="K83" s="322">
        <f>J83/1000000</f>
        <v>-0.0468</v>
      </c>
      <c r="L83" s="341">
        <v>143180</v>
      </c>
      <c r="M83" s="342">
        <v>143180</v>
      </c>
      <c r="N83" s="322">
        <f>L83-M83</f>
        <v>0</v>
      </c>
      <c r="O83" s="322">
        <f>$F83*N83</f>
        <v>0</v>
      </c>
      <c r="P83" s="322">
        <f>O83/1000000</f>
        <v>0</v>
      </c>
      <c r="Q83" s="470"/>
    </row>
    <row r="84" spans="1:17" ht="18" customHeight="1">
      <c r="A84" s="268">
        <v>57</v>
      </c>
      <c r="B84" s="311" t="s">
        <v>445</v>
      </c>
      <c r="C84" s="312">
        <v>5295156</v>
      </c>
      <c r="D84" s="127" t="s">
        <v>12</v>
      </c>
      <c r="E84" s="96" t="s">
        <v>347</v>
      </c>
      <c r="F84" s="320">
        <v>400</v>
      </c>
      <c r="G84" s="341">
        <v>998286</v>
      </c>
      <c r="H84" s="342">
        <v>999206</v>
      </c>
      <c r="I84" s="322">
        <f>G84-H84</f>
        <v>-920</v>
      </c>
      <c r="J84" s="322">
        <f>$F84*I84</f>
        <v>-368000</v>
      </c>
      <c r="K84" s="322">
        <f>J84/1000000</f>
        <v>-0.368</v>
      </c>
      <c r="L84" s="341">
        <v>553</v>
      </c>
      <c r="M84" s="342">
        <v>395</v>
      </c>
      <c r="N84" s="322">
        <f>L84-M84</f>
        <v>158</v>
      </c>
      <c r="O84" s="322">
        <f>$F84*N84</f>
        <v>63200</v>
      </c>
      <c r="P84" s="322">
        <f>O84/1000000</f>
        <v>0.0632</v>
      </c>
      <c r="Q84" s="470"/>
    </row>
    <row r="85" spans="1:17" ht="18" customHeight="1">
      <c r="A85" s="268">
        <v>58</v>
      </c>
      <c r="B85" s="311" t="s">
        <v>446</v>
      </c>
      <c r="C85" s="312">
        <v>5295157</v>
      </c>
      <c r="D85" s="127" t="s">
        <v>12</v>
      </c>
      <c r="E85" s="96" t="s">
        <v>347</v>
      </c>
      <c r="F85" s="320">
        <v>400</v>
      </c>
      <c r="G85" s="341">
        <v>999669</v>
      </c>
      <c r="H85" s="342">
        <v>1000809</v>
      </c>
      <c r="I85" s="322">
        <f>G85-H85</f>
        <v>-1140</v>
      </c>
      <c r="J85" s="322">
        <f>$F85*I85</f>
        <v>-456000</v>
      </c>
      <c r="K85" s="322">
        <f>J85/1000000</f>
        <v>-0.456</v>
      </c>
      <c r="L85" s="341">
        <v>604</v>
      </c>
      <c r="M85" s="342">
        <v>577</v>
      </c>
      <c r="N85" s="322">
        <f>L85-M85</f>
        <v>27</v>
      </c>
      <c r="O85" s="322">
        <f>$F85*N85</f>
        <v>10800</v>
      </c>
      <c r="P85" s="322">
        <f>O85/1000000</f>
        <v>0.0108</v>
      </c>
      <c r="Q85" s="470"/>
    </row>
    <row r="86" spans="1:17" ht="15.75" customHeight="1">
      <c r="A86" s="317"/>
      <c r="B86" s="316" t="s">
        <v>309</v>
      </c>
      <c r="C86" s="312"/>
      <c r="D86" s="127"/>
      <c r="E86" s="127"/>
      <c r="F86" s="320"/>
      <c r="G86" s="426"/>
      <c r="H86" s="429"/>
      <c r="I86" s="322"/>
      <c r="J86" s="322"/>
      <c r="K86" s="322"/>
      <c r="L86" s="324"/>
      <c r="M86" s="322"/>
      <c r="N86" s="322"/>
      <c r="O86" s="322"/>
      <c r="P86" s="322"/>
      <c r="Q86" s="469"/>
    </row>
    <row r="87" spans="1:17" ht="21" customHeight="1">
      <c r="A87" s="268">
        <v>59</v>
      </c>
      <c r="B87" s="538" t="s">
        <v>351</v>
      </c>
      <c r="C87" s="312">
        <v>4865174</v>
      </c>
      <c r="D87" s="96" t="s">
        <v>12</v>
      </c>
      <c r="E87" s="96" t="s">
        <v>347</v>
      </c>
      <c r="F87" s="320">
        <v>1000</v>
      </c>
      <c r="G87" s="341">
        <v>0</v>
      </c>
      <c r="H87" s="342">
        <v>0</v>
      </c>
      <c r="I87" s="322">
        <f>G87-H87</f>
        <v>0</v>
      </c>
      <c r="J87" s="322">
        <f>$F87*I87</f>
        <v>0</v>
      </c>
      <c r="K87" s="322">
        <f>J87/1000000</f>
        <v>0</v>
      </c>
      <c r="L87" s="341">
        <v>1</v>
      </c>
      <c r="M87" s="342">
        <v>1</v>
      </c>
      <c r="N87" s="322">
        <f>L87-M87</f>
        <v>0</v>
      </c>
      <c r="O87" s="322">
        <f>$F87*N87</f>
        <v>0</v>
      </c>
      <c r="P87" s="322">
        <f>O87/1000000</f>
        <v>0</v>
      </c>
      <c r="Q87" s="506"/>
    </row>
    <row r="88" spans="1:17" ht="16.5" customHeight="1">
      <c r="A88" s="268"/>
      <c r="B88" s="316" t="s">
        <v>35</v>
      </c>
      <c r="C88" s="335"/>
      <c r="D88" s="349"/>
      <c r="E88" s="327"/>
      <c r="F88" s="335"/>
      <c r="G88" s="430"/>
      <c r="H88" s="429"/>
      <c r="I88" s="342"/>
      <c r="J88" s="342"/>
      <c r="K88" s="343"/>
      <c r="L88" s="341"/>
      <c r="M88" s="342"/>
      <c r="N88" s="342"/>
      <c r="O88" s="342"/>
      <c r="P88" s="343"/>
      <c r="Q88" s="469"/>
    </row>
    <row r="89" spans="1:17" ht="18" customHeight="1">
      <c r="A89" s="268">
        <v>60</v>
      </c>
      <c r="B89" s="538" t="s">
        <v>363</v>
      </c>
      <c r="C89" s="335">
        <v>5128439</v>
      </c>
      <c r="D89" s="348" t="s">
        <v>12</v>
      </c>
      <c r="E89" s="327" t="s">
        <v>347</v>
      </c>
      <c r="F89" s="335">
        <v>800</v>
      </c>
      <c r="G89" s="341">
        <v>992544</v>
      </c>
      <c r="H89" s="342">
        <v>993101</v>
      </c>
      <c r="I89" s="342">
        <f>G89-H89</f>
        <v>-557</v>
      </c>
      <c r="J89" s="342">
        <f>$F89*I89</f>
        <v>-445600</v>
      </c>
      <c r="K89" s="343">
        <f>J89/1000000</f>
        <v>-0.4456</v>
      </c>
      <c r="L89" s="341">
        <v>999901</v>
      </c>
      <c r="M89" s="342">
        <v>999987</v>
      </c>
      <c r="N89" s="342">
        <f>L89-M89</f>
        <v>-86</v>
      </c>
      <c r="O89" s="342">
        <f>$F89*N89</f>
        <v>-68800</v>
      </c>
      <c r="P89" s="343">
        <f>O89/1000000</f>
        <v>-0.0688</v>
      </c>
      <c r="Q89" s="481"/>
    </row>
    <row r="90" spans="1:17" ht="18" customHeight="1">
      <c r="A90" s="268"/>
      <c r="B90" s="744" t="s">
        <v>442</v>
      </c>
      <c r="C90" s="335"/>
      <c r="D90" s="348"/>
      <c r="E90" s="327"/>
      <c r="F90" s="335"/>
      <c r="G90" s="341"/>
      <c r="H90" s="342"/>
      <c r="I90" s="342"/>
      <c r="J90" s="342"/>
      <c r="K90" s="342"/>
      <c r="L90" s="341"/>
      <c r="M90" s="342"/>
      <c r="N90" s="342"/>
      <c r="O90" s="342"/>
      <c r="P90" s="342"/>
      <c r="Q90" s="481"/>
    </row>
    <row r="91" spans="1:17" ht="18" customHeight="1">
      <c r="A91" s="268">
        <v>61</v>
      </c>
      <c r="B91" s="747" t="s">
        <v>443</v>
      </c>
      <c r="C91" s="335">
        <v>5295127</v>
      </c>
      <c r="D91" s="348" t="s">
        <v>12</v>
      </c>
      <c r="E91" s="327" t="s">
        <v>347</v>
      </c>
      <c r="F91" s="335">
        <v>100</v>
      </c>
      <c r="G91" s="341">
        <v>150108</v>
      </c>
      <c r="H91" s="342">
        <v>140800</v>
      </c>
      <c r="I91" s="342">
        <f>G91-H91</f>
        <v>9308</v>
      </c>
      <c r="J91" s="342">
        <f>$F91*I91</f>
        <v>930800</v>
      </c>
      <c r="K91" s="343">
        <f>J91/1000000</f>
        <v>0.9308</v>
      </c>
      <c r="L91" s="341">
        <v>259</v>
      </c>
      <c r="M91" s="342">
        <v>259</v>
      </c>
      <c r="N91" s="342">
        <f>L91-M91</f>
        <v>0</v>
      </c>
      <c r="O91" s="342">
        <f>$F91*N91</f>
        <v>0</v>
      </c>
      <c r="P91" s="343">
        <f>O91/1000000</f>
        <v>0</v>
      </c>
      <c r="Q91" s="481"/>
    </row>
    <row r="92" spans="1:17" ht="18" customHeight="1">
      <c r="A92" s="268">
        <v>62</v>
      </c>
      <c r="B92" s="747" t="s">
        <v>447</v>
      </c>
      <c r="C92" s="335">
        <v>5128400</v>
      </c>
      <c r="D92" s="348" t="s">
        <v>12</v>
      </c>
      <c r="E92" s="327" t="s">
        <v>347</v>
      </c>
      <c r="F92" s="335">
        <v>100</v>
      </c>
      <c r="G92" s="341">
        <v>750</v>
      </c>
      <c r="H92" s="342">
        <v>764</v>
      </c>
      <c r="I92" s="342">
        <f>G92-H92</f>
        <v>-14</v>
      </c>
      <c r="J92" s="342">
        <f>$F92*I92</f>
        <v>-1400</v>
      </c>
      <c r="K92" s="343">
        <f>J92/1000000</f>
        <v>-0.0014</v>
      </c>
      <c r="L92" s="341">
        <v>160</v>
      </c>
      <c r="M92" s="342">
        <v>160</v>
      </c>
      <c r="N92" s="342">
        <f>L92-M92</f>
        <v>0</v>
      </c>
      <c r="O92" s="342">
        <f>$F92*N92</f>
        <v>0</v>
      </c>
      <c r="P92" s="343">
        <f>O92/1000000</f>
        <v>0</v>
      </c>
      <c r="Q92" s="481"/>
    </row>
    <row r="93" spans="1:17" ht="18" customHeight="1">
      <c r="A93" s="268"/>
      <c r="B93" s="316" t="s">
        <v>187</v>
      </c>
      <c r="C93" s="335"/>
      <c r="D93" s="348"/>
      <c r="E93" s="327"/>
      <c r="F93" s="335"/>
      <c r="G93" s="430"/>
      <c r="H93" s="429"/>
      <c r="I93" s="342"/>
      <c r="J93" s="342"/>
      <c r="K93" s="342"/>
      <c r="L93" s="341"/>
      <c r="M93" s="342"/>
      <c r="N93" s="342"/>
      <c r="O93" s="342"/>
      <c r="P93" s="342"/>
      <c r="Q93" s="469"/>
    </row>
    <row r="94" spans="1:17" ht="19.5" customHeight="1">
      <c r="A94" s="268">
        <v>63</v>
      </c>
      <c r="B94" s="311" t="s">
        <v>365</v>
      </c>
      <c r="C94" s="335">
        <v>4902555</v>
      </c>
      <c r="D94" s="348" t="s">
        <v>12</v>
      </c>
      <c r="E94" s="327" t="s">
        <v>347</v>
      </c>
      <c r="F94" s="335">
        <v>75</v>
      </c>
      <c r="G94" s="341">
        <v>5420</v>
      </c>
      <c r="H94" s="342">
        <v>5080</v>
      </c>
      <c r="I94" s="342">
        <f>G94-H94</f>
        <v>340</v>
      </c>
      <c r="J94" s="342">
        <f>$F94*I94</f>
        <v>25500</v>
      </c>
      <c r="K94" s="343">
        <f>J94/1000000</f>
        <v>0.0255</v>
      </c>
      <c r="L94" s="341">
        <v>12446</v>
      </c>
      <c r="M94" s="342">
        <v>11805</v>
      </c>
      <c r="N94" s="342">
        <f>L94-M94</f>
        <v>641</v>
      </c>
      <c r="O94" s="342">
        <f>$F94*N94</f>
        <v>48075</v>
      </c>
      <c r="P94" s="343">
        <f>O94/1000000</f>
        <v>0.048075</v>
      </c>
      <c r="Q94" s="481"/>
    </row>
    <row r="95" spans="1:17" ht="15.75" customHeight="1">
      <c r="A95" s="268">
        <v>64</v>
      </c>
      <c r="B95" s="311" t="s">
        <v>366</v>
      </c>
      <c r="C95" s="335">
        <v>4902581</v>
      </c>
      <c r="D95" s="348" t="s">
        <v>12</v>
      </c>
      <c r="E95" s="327" t="s">
        <v>347</v>
      </c>
      <c r="F95" s="335">
        <v>100</v>
      </c>
      <c r="G95" s="341">
        <v>1918</v>
      </c>
      <c r="H95" s="342">
        <v>1855</v>
      </c>
      <c r="I95" s="342">
        <f>G95-H95</f>
        <v>63</v>
      </c>
      <c r="J95" s="342">
        <f>$F95*I95</f>
        <v>6300</v>
      </c>
      <c r="K95" s="343">
        <f>J95/1000000</f>
        <v>0.0063</v>
      </c>
      <c r="L95" s="341">
        <v>4410</v>
      </c>
      <c r="M95" s="342">
        <v>4218</v>
      </c>
      <c r="N95" s="342">
        <f>L95-M95</f>
        <v>192</v>
      </c>
      <c r="O95" s="342">
        <f>$F95*N95</f>
        <v>19200</v>
      </c>
      <c r="P95" s="343">
        <f>O95/1000000</f>
        <v>0.0192</v>
      </c>
      <c r="Q95" s="469"/>
    </row>
    <row r="96" spans="1:17" ht="14.25" customHeight="1">
      <c r="A96" s="268"/>
      <c r="B96" s="316" t="s">
        <v>419</v>
      </c>
      <c r="C96" s="335"/>
      <c r="D96" s="348"/>
      <c r="E96" s="327"/>
      <c r="F96" s="335"/>
      <c r="G96" s="341"/>
      <c r="H96" s="342"/>
      <c r="I96" s="342"/>
      <c r="J96" s="342"/>
      <c r="K96" s="342"/>
      <c r="L96" s="341"/>
      <c r="M96" s="342"/>
      <c r="N96" s="342"/>
      <c r="O96" s="342"/>
      <c r="P96" s="342"/>
      <c r="Q96" s="469"/>
    </row>
    <row r="97" spans="1:17" ht="21" customHeight="1">
      <c r="A97" s="268">
        <v>65</v>
      </c>
      <c r="B97" s="311" t="s">
        <v>420</v>
      </c>
      <c r="C97" s="335">
        <v>4864861</v>
      </c>
      <c r="D97" s="348" t="s">
        <v>12</v>
      </c>
      <c r="E97" s="327" t="s">
        <v>347</v>
      </c>
      <c r="F97" s="335">
        <v>1000</v>
      </c>
      <c r="G97" s="341">
        <v>883</v>
      </c>
      <c r="H97" s="342">
        <v>600</v>
      </c>
      <c r="I97" s="342">
        <f aca="true" t="shared" si="12" ref="I97:I104">G97-H97</f>
        <v>283</v>
      </c>
      <c r="J97" s="342">
        <f aca="true" t="shared" si="13" ref="J97:J104">$F97*I97</f>
        <v>283000</v>
      </c>
      <c r="K97" s="343">
        <f aca="true" t="shared" si="14" ref="K97:K104">J97/1000000</f>
        <v>0.283</v>
      </c>
      <c r="L97" s="341">
        <v>2633</v>
      </c>
      <c r="M97" s="342">
        <v>2633</v>
      </c>
      <c r="N97" s="342">
        <f aca="true" t="shared" si="15" ref="N97:N104">L97-M97</f>
        <v>0</v>
      </c>
      <c r="O97" s="342">
        <f aca="true" t="shared" si="16" ref="O97:O104">$F97*N97</f>
        <v>0</v>
      </c>
      <c r="P97" s="343">
        <f aca="true" t="shared" si="17" ref="P97:P104">O97/1000000</f>
        <v>0</v>
      </c>
      <c r="Q97" s="481"/>
    </row>
    <row r="98" spans="1:17" ht="18" customHeight="1">
      <c r="A98" s="268">
        <v>66</v>
      </c>
      <c r="B98" s="311" t="s">
        <v>421</v>
      </c>
      <c r="C98" s="335">
        <v>4864877</v>
      </c>
      <c r="D98" s="348" t="s">
        <v>12</v>
      </c>
      <c r="E98" s="327" t="s">
        <v>347</v>
      </c>
      <c r="F98" s="335">
        <v>1000</v>
      </c>
      <c r="G98" s="341">
        <v>1215</v>
      </c>
      <c r="H98" s="342">
        <v>631</v>
      </c>
      <c r="I98" s="342">
        <f t="shared" si="12"/>
        <v>584</v>
      </c>
      <c r="J98" s="342">
        <f t="shared" si="13"/>
        <v>584000</v>
      </c>
      <c r="K98" s="343">
        <f t="shared" si="14"/>
        <v>0.584</v>
      </c>
      <c r="L98" s="341">
        <v>3593</v>
      </c>
      <c r="M98" s="342">
        <v>3593</v>
      </c>
      <c r="N98" s="342">
        <f t="shared" si="15"/>
        <v>0</v>
      </c>
      <c r="O98" s="342">
        <f t="shared" si="16"/>
        <v>0</v>
      </c>
      <c r="P98" s="343">
        <f t="shared" si="17"/>
        <v>0</v>
      </c>
      <c r="Q98" s="469"/>
    </row>
    <row r="99" spans="1:17" ht="21" customHeight="1">
      <c r="A99" s="268">
        <v>67</v>
      </c>
      <c r="B99" s="311" t="s">
        <v>422</v>
      </c>
      <c r="C99" s="335">
        <v>4864841</v>
      </c>
      <c r="D99" s="348" t="s">
        <v>12</v>
      </c>
      <c r="E99" s="327" t="s">
        <v>347</v>
      </c>
      <c r="F99" s="335">
        <v>1000</v>
      </c>
      <c r="G99" s="341">
        <v>998039</v>
      </c>
      <c r="H99" s="342">
        <v>998104</v>
      </c>
      <c r="I99" s="342">
        <f t="shared" si="12"/>
        <v>-65</v>
      </c>
      <c r="J99" s="342">
        <f t="shared" si="13"/>
        <v>-65000</v>
      </c>
      <c r="K99" s="343">
        <f t="shared" si="14"/>
        <v>-0.065</v>
      </c>
      <c r="L99" s="341">
        <v>1234</v>
      </c>
      <c r="M99" s="342">
        <v>1234</v>
      </c>
      <c r="N99" s="342">
        <f t="shared" si="15"/>
        <v>0</v>
      </c>
      <c r="O99" s="342">
        <f t="shared" si="16"/>
        <v>0</v>
      </c>
      <c r="P99" s="343">
        <f t="shared" si="17"/>
        <v>0</v>
      </c>
      <c r="Q99" s="469"/>
    </row>
    <row r="100" spans="1:17" ht="21" customHeight="1">
      <c r="A100" s="268">
        <v>68</v>
      </c>
      <c r="B100" s="311" t="s">
        <v>423</v>
      </c>
      <c r="C100" s="335">
        <v>4864882</v>
      </c>
      <c r="D100" s="348" t="s">
        <v>12</v>
      </c>
      <c r="E100" s="327" t="s">
        <v>347</v>
      </c>
      <c r="F100" s="335">
        <v>1000</v>
      </c>
      <c r="G100" s="341">
        <v>1432</v>
      </c>
      <c r="H100" s="342">
        <v>1127</v>
      </c>
      <c r="I100" s="342">
        <f t="shared" si="12"/>
        <v>305</v>
      </c>
      <c r="J100" s="342">
        <f t="shared" si="13"/>
        <v>305000</v>
      </c>
      <c r="K100" s="343">
        <f t="shared" si="14"/>
        <v>0.305</v>
      </c>
      <c r="L100" s="341">
        <v>6126</v>
      </c>
      <c r="M100" s="342">
        <v>6126</v>
      </c>
      <c r="N100" s="342">
        <f t="shared" si="15"/>
        <v>0</v>
      </c>
      <c r="O100" s="342">
        <f t="shared" si="16"/>
        <v>0</v>
      </c>
      <c r="P100" s="343">
        <f t="shared" si="17"/>
        <v>0</v>
      </c>
      <c r="Q100" s="469"/>
    </row>
    <row r="101" spans="1:17" ht="21" customHeight="1">
      <c r="A101" s="335">
        <v>69</v>
      </c>
      <c r="B101" s="311" t="s">
        <v>424</v>
      </c>
      <c r="C101" s="335">
        <v>5269791</v>
      </c>
      <c r="D101" s="348" t="s">
        <v>12</v>
      </c>
      <c r="E101" s="327" t="s">
        <v>347</v>
      </c>
      <c r="F101" s="335">
        <v>2000</v>
      </c>
      <c r="G101" s="341">
        <v>266</v>
      </c>
      <c r="H101" s="342">
        <v>266</v>
      </c>
      <c r="I101" s="342">
        <f>G101-H101</f>
        <v>0</v>
      </c>
      <c r="J101" s="342">
        <f>$F101*I101</f>
        <v>0</v>
      </c>
      <c r="K101" s="342">
        <f>J101/1000000</f>
        <v>0</v>
      </c>
      <c r="L101" s="341">
        <v>1077</v>
      </c>
      <c r="M101" s="342">
        <v>1077</v>
      </c>
      <c r="N101" s="342">
        <f>L101-M101</f>
        <v>0</v>
      </c>
      <c r="O101" s="342">
        <f>$F101*N101</f>
        <v>0</v>
      </c>
      <c r="P101" s="342">
        <f>O101/1000000</f>
        <v>0</v>
      </c>
      <c r="Q101" s="469"/>
    </row>
    <row r="102" spans="1:17" ht="21" customHeight="1">
      <c r="A102" s="312">
        <v>70</v>
      </c>
      <c r="B102" s="311" t="s">
        <v>425</v>
      </c>
      <c r="C102" s="335">
        <v>5295121</v>
      </c>
      <c r="D102" s="348" t="s">
        <v>12</v>
      </c>
      <c r="E102" s="327" t="s">
        <v>347</v>
      </c>
      <c r="F102" s="335">
        <v>100</v>
      </c>
      <c r="G102" s="341">
        <v>998704</v>
      </c>
      <c r="H102" s="342">
        <v>998968</v>
      </c>
      <c r="I102" s="342">
        <f>G102-H102</f>
        <v>-264</v>
      </c>
      <c r="J102" s="342">
        <f>$F102*I102</f>
        <v>-26400</v>
      </c>
      <c r="K102" s="342">
        <f>J102/1000000</f>
        <v>-0.0264</v>
      </c>
      <c r="L102" s="341">
        <v>42330</v>
      </c>
      <c r="M102" s="342">
        <v>42330</v>
      </c>
      <c r="N102" s="342">
        <f>L102-M102</f>
        <v>0</v>
      </c>
      <c r="O102" s="342">
        <f>$F102*N102</f>
        <v>0</v>
      </c>
      <c r="P102" s="342">
        <f>O102/1000000</f>
        <v>0</v>
      </c>
      <c r="Q102" s="481"/>
    </row>
    <row r="103" spans="1:17" ht="21" customHeight="1">
      <c r="A103" s="312">
        <v>71</v>
      </c>
      <c r="B103" s="759" t="s">
        <v>426</v>
      </c>
      <c r="C103" s="335">
        <v>5269785</v>
      </c>
      <c r="D103" s="348" t="s">
        <v>12</v>
      </c>
      <c r="E103" s="327" t="s">
        <v>347</v>
      </c>
      <c r="F103" s="335">
        <v>1000</v>
      </c>
      <c r="G103" s="341">
        <v>0</v>
      </c>
      <c r="H103" s="342">
        <v>0</v>
      </c>
      <c r="I103" s="342">
        <f>G103-H103</f>
        <v>0</v>
      </c>
      <c r="J103" s="342">
        <f>$F103*I103</f>
        <v>0</v>
      </c>
      <c r="K103" s="342">
        <f>J103/1000000</f>
        <v>0</v>
      </c>
      <c r="L103" s="341">
        <v>0</v>
      </c>
      <c r="M103" s="342">
        <v>0</v>
      </c>
      <c r="N103" s="342">
        <f>L103-M103</f>
        <v>0</v>
      </c>
      <c r="O103" s="342">
        <f>$F103*N103</f>
        <v>0</v>
      </c>
      <c r="P103" s="342">
        <f>O103/1000000</f>
        <v>0</v>
      </c>
      <c r="Q103" s="469"/>
    </row>
    <row r="104" spans="1:17" s="494" customFormat="1" ht="21" customHeight="1" thickBot="1">
      <c r="A104" s="315">
        <v>72</v>
      </c>
      <c r="B104" s="493" t="s">
        <v>427</v>
      </c>
      <c r="C104" s="760">
        <v>4864847</v>
      </c>
      <c r="D104" s="749" t="s">
        <v>12</v>
      </c>
      <c r="E104" s="749" t="s">
        <v>347</v>
      </c>
      <c r="F104" s="523">
        <v>1000</v>
      </c>
      <c r="G104" s="638">
        <v>162</v>
      </c>
      <c r="H104" s="315">
        <v>386</v>
      </c>
      <c r="I104" s="315">
        <f t="shared" si="12"/>
        <v>-224</v>
      </c>
      <c r="J104" s="315">
        <f t="shared" si="13"/>
        <v>-224000</v>
      </c>
      <c r="K104" s="523">
        <f t="shared" si="14"/>
        <v>-0.224</v>
      </c>
      <c r="L104" s="638">
        <v>4896</v>
      </c>
      <c r="M104" s="315">
        <v>4896</v>
      </c>
      <c r="N104" s="315">
        <f t="shared" si="15"/>
        <v>0</v>
      </c>
      <c r="O104" s="315">
        <f t="shared" si="16"/>
        <v>0</v>
      </c>
      <c r="P104" s="523">
        <f t="shared" si="17"/>
        <v>0</v>
      </c>
      <c r="Q104" s="638"/>
    </row>
    <row r="105" spans="1:2" ht="11.25" customHeight="1" thickTop="1">
      <c r="A105" s="268"/>
      <c r="B105" s="311"/>
    </row>
    <row r="106" spans="1:16" ht="21" customHeight="1">
      <c r="A106" s="192" t="s">
        <v>313</v>
      </c>
      <c r="C106" s="58"/>
      <c r="D106" s="92"/>
      <c r="E106" s="92"/>
      <c r="F106" s="639"/>
      <c r="K106" s="640">
        <f>SUM(K8:K104)</f>
        <v>-25.019658701999997</v>
      </c>
      <c r="L106" s="21"/>
      <c r="M106" s="21"/>
      <c r="N106" s="21"/>
      <c r="O106" s="21"/>
      <c r="P106" s="640">
        <f>SUM(P8:P104)</f>
        <v>-0.45219886399999976</v>
      </c>
    </row>
    <row r="107" spans="3:16" ht="9.75" customHeight="1" hidden="1">
      <c r="C107" s="92"/>
      <c r="D107" s="92"/>
      <c r="E107" s="92"/>
      <c r="F107" s="639"/>
      <c r="L107" s="589"/>
      <c r="M107" s="589"/>
      <c r="N107" s="589"/>
      <c r="O107" s="589"/>
      <c r="P107" s="589"/>
    </row>
    <row r="108" spans="1:17" ht="24" thickBot="1">
      <c r="A108" s="399" t="s">
        <v>193</v>
      </c>
      <c r="C108" s="92"/>
      <c r="D108" s="92"/>
      <c r="E108" s="92"/>
      <c r="F108" s="639"/>
      <c r="G108" s="515"/>
      <c r="H108" s="515"/>
      <c r="I108" s="48" t="s">
        <v>398</v>
      </c>
      <c r="J108" s="515"/>
      <c r="K108" s="515"/>
      <c r="L108" s="516"/>
      <c r="M108" s="516"/>
      <c r="N108" s="48" t="s">
        <v>399</v>
      </c>
      <c r="O108" s="516"/>
      <c r="P108" s="516"/>
      <c r="Q108" s="635" t="str">
        <f>NDPL!$Q$1</f>
        <v>DECEMBER-2016</v>
      </c>
    </row>
    <row r="109" spans="1:17" ht="39.75" thickBot="1" thickTop="1">
      <c r="A109" s="551" t="s">
        <v>8</v>
      </c>
      <c r="B109" s="552" t="s">
        <v>9</v>
      </c>
      <c r="C109" s="553" t="s">
        <v>1</v>
      </c>
      <c r="D109" s="553" t="s">
        <v>2</v>
      </c>
      <c r="E109" s="553" t="s">
        <v>3</v>
      </c>
      <c r="F109" s="641" t="s">
        <v>10</v>
      </c>
      <c r="G109" s="551" t="str">
        <f>NDPL!G5</f>
        <v>FINAL READING 01/01/2017</v>
      </c>
      <c r="H109" s="553" t="str">
        <f>NDPL!H5</f>
        <v>INTIAL READING 01/12/2016</v>
      </c>
      <c r="I109" s="553" t="s">
        <v>4</v>
      </c>
      <c r="J109" s="553" t="s">
        <v>5</v>
      </c>
      <c r="K109" s="553" t="s">
        <v>6</v>
      </c>
      <c r="L109" s="551" t="str">
        <f>NDPL!G5</f>
        <v>FINAL READING 01/01/2017</v>
      </c>
      <c r="M109" s="553" t="str">
        <f>NDPL!H5</f>
        <v>INTIAL READING 01/12/2016</v>
      </c>
      <c r="N109" s="553" t="s">
        <v>4</v>
      </c>
      <c r="O109" s="553" t="s">
        <v>5</v>
      </c>
      <c r="P109" s="553" t="s">
        <v>6</v>
      </c>
      <c r="Q109" s="581" t="s">
        <v>310</v>
      </c>
    </row>
    <row r="110" spans="3:16" ht="18" thickBot="1" thickTop="1">
      <c r="C110" s="92"/>
      <c r="D110" s="92"/>
      <c r="E110" s="92"/>
      <c r="F110" s="639"/>
      <c r="L110" s="589"/>
      <c r="M110" s="589"/>
      <c r="N110" s="589"/>
      <c r="O110" s="589"/>
      <c r="P110" s="589"/>
    </row>
    <row r="111" spans="1:17" ht="18" customHeight="1" thickTop="1">
      <c r="A111" s="353"/>
      <c r="B111" s="354" t="s">
        <v>177</v>
      </c>
      <c r="C111" s="325"/>
      <c r="D111" s="93"/>
      <c r="E111" s="93"/>
      <c r="F111" s="321"/>
      <c r="G111" s="54"/>
      <c r="H111" s="477"/>
      <c r="I111" s="477"/>
      <c r="J111" s="477"/>
      <c r="K111" s="642"/>
      <c r="L111" s="592"/>
      <c r="M111" s="593"/>
      <c r="N111" s="593"/>
      <c r="O111" s="593"/>
      <c r="P111" s="594"/>
      <c r="Q111" s="588"/>
    </row>
    <row r="112" spans="1:17" ht="18">
      <c r="A112" s="324">
        <v>1</v>
      </c>
      <c r="B112" s="355" t="s">
        <v>178</v>
      </c>
      <c r="C112" s="335">
        <v>4865143</v>
      </c>
      <c r="D112" s="127" t="s">
        <v>12</v>
      </c>
      <c r="E112" s="96" t="s">
        <v>347</v>
      </c>
      <c r="F112" s="322">
        <v>-100</v>
      </c>
      <c r="G112" s="341">
        <v>162722</v>
      </c>
      <c r="H112" s="342">
        <v>159895</v>
      </c>
      <c r="I112" s="283">
        <f>G112-H112</f>
        <v>2827</v>
      </c>
      <c r="J112" s="283">
        <f>$F112*I112</f>
        <v>-282700</v>
      </c>
      <c r="K112" s="283">
        <f>J112/1000000</f>
        <v>-0.2827</v>
      </c>
      <c r="L112" s="341">
        <v>912835</v>
      </c>
      <c r="M112" s="342">
        <v>912835</v>
      </c>
      <c r="N112" s="283">
        <f>L112-M112</f>
        <v>0</v>
      </c>
      <c r="O112" s="283">
        <f>$F112*N112</f>
        <v>0</v>
      </c>
      <c r="P112" s="283">
        <f>O112/1000000</f>
        <v>0</v>
      </c>
      <c r="Q112" s="507"/>
    </row>
    <row r="113" spans="1:17" ht="18" customHeight="1">
      <c r="A113" s="324"/>
      <c r="B113" s="356" t="s">
        <v>41</v>
      </c>
      <c r="C113" s="335"/>
      <c r="D113" s="127"/>
      <c r="E113" s="127"/>
      <c r="F113" s="322"/>
      <c r="G113" s="426"/>
      <c r="H113" s="429"/>
      <c r="I113" s="283"/>
      <c r="J113" s="283"/>
      <c r="K113" s="283"/>
      <c r="L113" s="268"/>
      <c r="M113" s="283"/>
      <c r="N113" s="283"/>
      <c r="O113" s="283"/>
      <c r="P113" s="283"/>
      <c r="Q113" s="482"/>
    </row>
    <row r="114" spans="1:17" ht="18" customHeight="1">
      <c r="A114" s="324"/>
      <c r="B114" s="356" t="s">
        <v>119</v>
      </c>
      <c r="C114" s="335"/>
      <c r="D114" s="127"/>
      <c r="E114" s="127"/>
      <c r="F114" s="322"/>
      <c r="G114" s="426"/>
      <c r="H114" s="429"/>
      <c r="I114" s="283"/>
      <c r="J114" s="283"/>
      <c r="K114" s="283"/>
      <c r="L114" s="268"/>
      <c r="M114" s="283"/>
      <c r="N114" s="283"/>
      <c r="O114" s="283"/>
      <c r="P114" s="283"/>
      <c r="Q114" s="482"/>
    </row>
    <row r="115" spans="1:17" ht="18" customHeight="1">
      <c r="A115" s="324">
        <v>2</v>
      </c>
      <c r="B115" s="355" t="s">
        <v>120</v>
      </c>
      <c r="C115" s="335">
        <v>5295199</v>
      </c>
      <c r="D115" s="127" t="s">
        <v>12</v>
      </c>
      <c r="E115" s="96" t="s">
        <v>347</v>
      </c>
      <c r="F115" s="322">
        <v>-100</v>
      </c>
      <c r="G115" s="341">
        <v>998694</v>
      </c>
      <c r="H115" s="342">
        <v>999138</v>
      </c>
      <c r="I115" s="283">
        <f>G115-H115</f>
        <v>-444</v>
      </c>
      <c r="J115" s="283">
        <f>$F115*I115</f>
        <v>44400</v>
      </c>
      <c r="K115" s="283">
        <f>J115/1000000</f>
        <v>0.0444</v>
      </c>
      <c r="L115" s="341">
        <v>1144</v>
      </c>
      <c r="M115" s="342">
        <v>1149</v>
      </c>
      <c r="N115" s="283">
        <f>L115-M115</f>
        <v>-5</v>
      </c>
      <c r="O115" s="283">
        <f>$F115*N115</f>
        <v>500</v>
      </c>
      <c r="P115" s="283">
        <f>O115/1000000</f>
        <v>0.0005</v>
      </c>
      <c r="Q115" s="482"/>
    </row>
    <row r="116" spans="1:17" ht="18" customHeight="1">
      <c r="A116" s="324">
        <v>3</v>
      </c>
      <c r="B116" s="323" t="s">
        <v>121</v>
      </c>
      <c r="C116" s="335">
        <v>4865135</v>
      </c>
      <c r="D116" s="84" t="s">
        <v>12</v>
      </c>
      <c r="E116" s="96" t="s">
        <v>347</v>
      </c>
      <c r="F116" s="322">
        <v>-100</v>
      </c>
      <c r="G116" s="341">
        <v>151757</v>
      </c>
      <c r="H116" s="342">
        <v>151725</v>
      </c>
      <c r="I116" s="283">
        <f>G116-H116</f>
        <v>32</v>
      </c>
      <c r="J116" s="283">
        <f>$F116*I116</f>
        <v>-3200</v>
      </c>
      <c r="K116" s="283">
        <f>J116/1000000</f>
        <v>-0.0032</v>
      </c>
      <c r="L116" s="341">
        <v>52252</v>
      </c>
      <c r="M116" s="342">
        <v>52229</v>
      </c>
      <c r="N116" s="283">
        <f>L116-M116</f>
        <v>23</v>
      </c>
      <c r="O116" s="283">
        <f>$F116*N116</f>
        <v>-2300</v>
      </c>
      <c r="P116" s="283">
        <f>O116/1000000</f>
        <v>-0.0023</v>
      </c>
      <c r="Q116" s="482"/>
    </row>
    <row r="117" spans="1:17" ht="18" customHeight="1">
      <c r="A117" s="324">
        <v>4</v>
      </c>
      <c r="B117" s="355" t="s">
        <v>179</v>
      </c>
      <c r="C117" s="335">
        <v>4864804</v>
      </c>
      <c r="D117" s="127" t="s">
        <v>12</v>
      </c>
      <c r="E117" s="96" t="s">
        <v>347</v>
      </c>
      <c r="F117" s="322">
        <v>-100</v>
      </c>
      <c r="G117" s="341">
        <v>995207</v>
      </c>
      <c r="H117" s="342">
        <v>995207</v>
      </c>
      <c r="I117" s="283">
        <f>G117-H117</f>
        <v>0</v>
      </c>
      <c r="J117" s="283">
        <f>$F117*I117</f>
        <v>0</v>
      </c>
      <c r="K117" s="283">
        <f>J117/1000000</f>
        <v>0</v>
      </c>
      <c r="L117" s="341">
        <v>999945</v>
      </c>
      <c r="M117" s="342">
        <v>999945</v>
      </c>
      <c r="N117" s="283">
        <f>L117-M117</f>
        <v>0</v>
      </c>
      <c r="O117" s="283">
        <f>$F117*N117</f>
        <v>0</v>
      </c>
      <c r="P117" s="283">
        <f>O117/1000000</f>
        <v>0</v>
      </c>
      <c r="Q117" s="482"/>
    </row>
    <row r="118" spans="1:17" ht="18" customHeight="1">
      <c r="A118" s="324">
        <v>5</v>
      </c>
      <c r="B118" s="355" t="s">
        <v>180</v>
      </c>
      <c r="C118" s="335">
        <v>4865163</v>
      </c>
      <c r="D118" s="127" t="s">
        <v>12</v>
      </c>
      <c r="E118" s="96" t="s">
        <v>347</v>
      </c>
      <c r="F118" s="322">
        <v>-100</v>
      </c>
      <c r="G118" s="341">
        <v>996361</v>
      </c>
      <c r="H118" s="342">
        <v>996363</v>
      </c>
      <c r="I118" s="283">
        <f>G118-H118</f>
        <v>-2</v>
      </c>
      <c r="J118" s="283">
        <f>$F118*I118</f>
        <v>200</v>
      </c>
      <c r="K118" s="283">
        <f>J118/1000000</f>
        <v>0.0002</v>
      </c>
      <c r="L118" s="341">
        <v>838</v>
      </c>
      <c r="M118" s="342">
        <v>838</v>
      </c>
      <c r="N118" s="283">
        <f>L118-M118</f>
        <v>0</v>
      </c>
      <c r="O118" s="283">
        <f>$F118*N118</f>
        <v>0</v>
      </c>
      <c r="P118" s="283">
        <f>O118/1000000</f>
        <v>0</v>
      </c>
      <c r="Q118" s="482"/>
    </row>
    <row r="119" spans="1:17" ht="18" customHeight="1">
      <c r="A119" s="324"/>
      <c r="B119" s="357" t="s">
        <v>181</v>
      </c>
      <c r="C119" s="335"/>
      <c r="D119" s="84"/>
      <c r="E119" s="84"/>
      <c r="F119" s="322"/>
      <c r="G119" s="426"/>
      <c r="H119" s="429"/>
      <c r="I119" s="283"/>
      <c r="J119" s="283"/>
      <c r="K119" s="283"/>
      <c r="L119" s="268"/>
      <c r="M119" s="283"/>
      <c r="N119" s="283"/>
      <c r="O119" s="283"/>
      <c r="P119" s="283"/>
      <c r="Q119" s="482"/>
    </row>
    <row r="120" spans="1:17" ht="18" customHeight="1">
      <c r="A120" s="324"/>
      <c r="B120" s="357" t="s">
        <v>110</v>
      </c>
      <c r="C120" s="335"/>
      <c r="D120" s="84"/>
      <c r="E120" s="84"/>
      <c r="F120" s="322"/>
      <c r="G120" s="426"/>
      <c r="H120" s="429"/>
      <c r="I120" s="283"/>
      <c r="J120" s="283"/>
      <c r="K120" s="283"/>
      <c r="L120" s="268"/>
      <c r="M120" s="283"/>
      <c r="N120" s="283"/>
      <c r="O120" s="283"/>
      <c r="P120" s="283"/>
      <c r="Q120" s="482"/>
    </row>
    <row r="121" spans="1:17" s="530" customFormat="1" ht="18">
      <c r="A121" s="502">
        <v>6</v>
      </c>
      <c r="B121" s="503" t="s">
        <v>401</v>
      </c>
      <c r="C121" s="504">
        <v>4864845</v>
      </c>
      <c r="D121" s="166" t="s">
        <v>12</v>
      </c>
      <c r="E121" s="167" t="s">
        <v>347</v>
      </c>
      <c r="F121" s="505">
        <v>-2000</v>
      </c>
      <c r="G121" s="341">
        <v>6439</v>
      </c>
      <c r="H121" s="342">
        <v>6439</v>
      </c>
      <c r="I121" s="432">
        <f>G121-H121</f>
        <v>0</v>
      </c>
      <c r="J121" s="432">
        <f>$F121*I121</f>
        <v>0</v>
      </c>
      <c r="K121" s="432">
        <f>J121/1000000</f>
        <v>0</v>
      </c>
      <c r="L121" s="341">
        <v>74966</v>
      </c>
      <c r="M121" s="342">
        <v>74966</v>
      </c>
      <c r="N121" s="429">
        <f>L121-M121</f>
        <v>0</v>
      </c>
      <c r="O121" s="429">
        <f>$F121*N121</f>
        <v>0</v>
      </c>
      <c r="P121" s="429">
        <f>O121/1000000</f>
        <v>0</v>
      </c>
      <c r="Q121" s="770"/>
    </row>
    <row r="122" spans="1:17" s="530" customFormat="1" ht="18">
      <c r="A122" s="502"/>
      <c r="B122" s="503"/>
      <c r="C122" s="504"/>
      <c r="D122" s="166"/>
      <c r="E122" s="167"/>
      <c r="F122" s="505"/>
      <c r="G122" s="341"/>
      <c r="H122" s="342"/>
      <c r="I122" s="432"/>
      <c r="J122" s="432"/>
      <c r="K122" s="432">
        <v>0.096</v>
      </c>
      <c r="L122" s="341"/>
      <c r="M122" s="342"/>
      <c r="N122" s="429"/>
      <c r="O122" s="429"/>
      <c r="P122" s="429">
        <v>0</v>
      </c>
      <c r="Q122" s="771" t="s">
        <v>474</v>
      </c>
    </row>
    <row r="123" spans="1:17" s="530" customFormat="1" ht="18">
      <c r="A123" s="502"/>
      <c r="B123" s="503"/>
      <c r="C123" s="165">
        <v>4864955</v>
      </c>
      <c r="D123" s="164" t="s">
        <v>12</v>
      </c>
      <c r="E123" s="167" t="s">
        <v>347</v>
      </c>
      <c r="F123" s="505">
        <v>-1000</v>
      </c>
      <c r="G123" s="457">
        <v>999952</v>
      </c>
      <c r="H123" s="458">
        <v>1000000</v>
      </c>
      <c r="I123" s="464">
        <f aca="true" t="shared" si="18" ref="I123:I128">G123-H123</f>
        <v>-48</v>
      </c>
      <c r="J123" s="464">
        <f>$F123*I123</f>
        <v>48000</v>
      </c>
      <c r="K123" s="464">
        <f>J123/1000000</f>
        <v>0.048</v>
      </c>
      <c r="L123" s="457">
        <v>0</v>
      </c>
      <c r="M123" s="458">
        <v>0</v>
      </c>
      <c r="N123" s="464">
        <f aca="true" t="shared" si="19" ref="N123:N128">L123-M123</f>
        <v>0</v>
      </c>
      <c r="O123" s="464">
        <f>$F123*N123</f>
        <v>0</v>
      </c>
      <c r="P123" s="464">
        <f>O123/1000000</f>
        <v>0</v>
      </c>
      <c r="Q123" s="769" t="s">
        <v>468</v>
      </c>
    </row>
    <row r="124" spans="1:17" ht="18">
      <c r="A124" s="324">
        <v>7</v>
      </c>
      <c r="B124" s="355" t="s">
        <v>182</v>
      </c>
      <c r="C124" s="335">
        <v>4864862</v>
      </c>
      <c r="D124" s="127" t="s">
        <v>12</v>
      </c>
      <c r="E124" s="96" t="s">
        <v>347</v>
      </c>
      <c r="F124" s="322">
        <v>-1000</v>
      </c>
      <c r="G124" s="341">
        <v>15260</v>
      </c>
      <c r="H124" s="342">
        <v>15107</v>
      </c>
      <c r="I124" s="283">
        <f t="shared" si="18"/>
        <v>153</v>
      </c>
      <c r="J124" s="283">
        <f>$F124*I124</f>
        <v>-153000</v>
      </c>
      <c r="K124" s="283">
        <f>J124/1000000</f>
        <v>-0.153</v>
      </c>
      <c r="L124" s="341">
        <v>741</v>
      </c>
      <c r="M124" s="342">
        <v>741</v>
      </c>
      <c r="N124" s="283">
        <f t="shared" si="19"/>
        <v>0</v>
      </c>
      <c r="O124" s="283">
        <f>$F124*N124</f>
        <v>0</v>
      </c>
      <c r="P124" s="283">
        <f>O124/1000000</f>
        <v>0</v>
      </c>
      <c r="Q124" s="531"/>
    </row>
    <row r="125" spans="1:17" ht="18" customHeight="1">
      <c r="A125" s="324">
        <v>8</v>
      </c>
      <c r="B125" s="355" t="s">
        <v>183</v>
      </c>
      <c r="C125" s="335">
        <v>4865142</v>
      </c>
      <c r="D125" s="127" t="s">
        <v>12</v>
      </c>
      <c r="E125" s="96" t="s">
        <v>347</v>
      </c>
      <c r="F125" s="322">
        <v>-500</v>
      </c>
      <c r="G125" s="341">
        <v>906820</v>
      </c>
      <c r="H125" s="342">
        <v>906781</v>
      </c>
      <c r="I125" s="283">
        <f t="shared" si="18"/>
        <v>39</v>
      </c>
      <c r="J125" s="283">
        <f>$F125*I125</f>
        <v>-19500</v>
      </c>
      <c r="K125" s="283">
        <f>J125/1000000</f>
        <v>-0.0195</v>
      </c>
      <c r="L125" s="341">
        <v>61328</v>
      </c>
      <c r="M125" s="342">
        <v>61329</v>
      </c>
      <c r="N125" s="283">
        <f t="shared" si="19"/>
        <v>-1</v>
      </c>
      <c r="O125" s="283">
        <f>$F125*N125</f>
        <v>500</v>
      </c>
      <c r="P125" s="283">
        <f>O125/1000000</f>
        <v>0.0005</v>
      </c>
      <c r="Q125" s="482"/>
    </row>
    <row r="126" spans="1:17" ht="18" customHeight="1">
      <c r="A126" s="324">
        <v>9</v>
      </c>
      <c r="B126" s="355" t="s">
        <v>410</v>
      </c>
      <c r="C126" s="335">
        <v>5128435</v>
      </c>
      <c r="D126" s="127" t="s">
        <v>12</v>
      </c>
      <c r="E126" s="96" t="s">
        <v>347</v>
      </c>
      <c r="F126" s="322">
        <v>-400</v>
      </c>
      <c r="G126" s="341">
        <v>994836</v>
      </c>
      <c r="H126" s="342">
        <v>994836</v>
      </c>
      <c r="I126" s="483">
        <f t="shared" si="18"/>
        <v>0</v>
      </c>
      <c r="J126" s="483">
        <f>$F126*I126</f>
        <v>0</v>
      </c>
      <c r="K126" s="483">
        <f>J126/1000000</f>
        <v>0</v>
      </c>
      <c r="L126" s="341">
        <v>2916</v>
      </c>
      <c r="M126" s="342">
        <v>2916</v>
      </c>
      <c r="N126" s="277">
        <f t="shared" si="19"/>
        <v>0</v>
      </c>
      <c r="O126" s="277">
        <f>$F126*N126</f>
        <v>0</v>
      </c>
      <c r="P126" s="277">
        <f>O126/1000000</f>
        <v>0</v>
      </c>
      <c r="Q126" s="466"/>
    </row>
    <row r="127" spans="1:17" ht="18" customHeight="1">
      <c r="A127" s="324"/>
      <c r="B127" s="355"/>
      <c r="C127" s="335"/>
      <c r="D127" s="127"/>
      <c r="E127" s="96"/>
      <c r="F127" s="322"/>
      <c r="G127" s="341"/>
      <c r="H127" s="342"/>
      <c r="I127" s="483"/>
      <c r="J127" s="483"/>
      <c r="K127" s="483">
        <v>0.034</v>
      </c>
      <c r="L127" s="341"/>
      <c r="M127" s="342"/>
      <c r="N127" s="277"/>
      <c r="O127" s="277"/>
      <c r="P127" s="277">
        <v>0</v>
      </c>
      <c r="Q127" s="771" t="s">
        <v>474</v>
      </c>
    </row>
    <row r="128" spans="1:17" ht="18" customHeight="1">
      <c r="A128" s="324"/>
      <c r="B128" s="355"/>
      <c r="C128" s="335">
        <v>4864961</v>
      </c>
      <c r="D128" s="127" t="s">
        <v>12</v>
      </c>
      <c r="E128" s="96" t="s">
        <v>347</v>
      </c>
      <c r="F128" s="322">
        <v>-500</v>
      </c>
      <c r="G128" s="341">
        <v>999935</v>
      </c>
      <c r="H128" s="342">
        <v>1000000</v>
      </c>
      <c r="I128" s="283">
        <f t="shared" si="18"/>
        <v>-65</v>
      </c>
      <c r="J128" s="283">
        <f>$F128*I128</f>
        <v>32500</v>
      </c>
      <c r="K128" s="283">
        <f>J128/1000000</f>
        <v>0.0325</v>
      </c>
      <c r="L128" s="341">
        <v>0</v>
      </c>
      <c r="M128" s="342">
        <v>0</v>
      </c>
      <c r="N128" s="283">
        <f t="shared" si="19"/>
        <v>0</v>
      </c>
      <c r="O128" s="283">
        <f>$F128*N128</f>
        <v>0</v>
      </c>
      <c r="P128" s="283">
        <f>O128/1000000</f>
        <v>0</v>
      </c>
      <c r="Q128" s="466" t="s">
        <v>467</v>
      </c>
    </row>
    <row r="129" spans="1:17" ht="18" customHeight="1">
      <c r="A129" s="324"/>
      <c r="B129" s="356" t="s">
        <v>110</v>
      </c>
      <c r="C129" s="335"/>
      <c r="D129" s="127"/>
      <c r="E129" s="127"/>
      <c r="F129" s="322"/>
      <c r="G129" s="426"/>
      <c r="H129" s="429"/>
      <c r="I129" s="283"/>
      <c r="J129" s="283"/>
      <c r="K129" s="283"/>
      <c r="L129" s="268"/>
      <c r="M129" s="283"/>
      <c r="N129" s="283"/>
      <c r="O129" s="283"/>
      <c r="P129" s="283"/>
      <c r="Q129" s="482"/>
    </row>
    <row r="130" spans="1:17" ht="18" customHeight="1">
      <c r="A130" s="324">
        <v>10</v>
      </c>
      <c r="B130" s="355" t="s">
        <v>184</v>
      </c>
      <c r="C130" s="335">
        <v>4865093</v>
      </c>
      <c r="D130" s="127" t="s">
        <v>12</v>
      </c>
      <c r="E130" s="96" t="s">
        <v>347</v>
      </c>
      <c r="F130" s="322">
        <v>-100</v>
      </c>
      <c r="G130" s="341">
        <v>79645</v>
      </c>
      <c r="H130" s="342">
        <v>79611</v>
      </c>
      <c r="I130" s="283">
        <f>G130-H130</f>
        <v>34</v>
      </c>
      <c r="J130" s="283">
        <f>$F130*I130</f>
        <v>-3400</v>
      </c>
      <c r="K130" s="283">
        <f>J130/1000000</f>
        <v>-0.0034</v>
      </c>
      <c r="L130" s="341">
        <v>70842</v>
      </c>
      <c r="M130" s="342">
        <v>70842</v>
      </c>
      <c r="N130" s="283">
        <f>L130-M130</f>
        <v>0</v>
      </c>
      <c r="O130" s="283">
        <f>$F130*N130</f>
        <v>0</v>
      </c>
      <c r="P130" s="283">
        <f>O130/1000000</f>
        <v>0</v>
      </c>
      <c r="Q130" s="482"/>
    </row>
    <row r="131" spans="1:17" ht="18" customHeight="1">
      <c r="A131" s="324">
        <v>11</v>
      </c>
      <c r="B131" s="355" t="s">
        <v>185</v>
      </c>
      <c r="C131" s="335">
        <v>4865094</v>
      </c>
      <c r="D131" s="127" t="s">
        <v>12</v>
      </c>
      <c r="E131" s="96" t="s">
        <v>347</v>
      </c>
      <c r="F131" s="322">
        <v>-100</v>
      </c>
      <c r="G131" s="341">
        <v>91882</v>
      </c>
      <c r="H131" s="342">
        <v>90935</v>
      </c>
      <c r="I131" s="283">
        <f>G131-H131</f>
        <v>947</v>
      </c>
      <c r="J131" s="283">
        <f>$F131*I131</f>
        <v>-94700</v>
      </c>
      <c r="K131" s="283">
        <f>J131/1000000</f>
        <v>-0.0947</v>
      </c>
      <c r="L131" s="341">
        <v>71214</v>
      </c>
      <c r="M131" s="342">
        <v>71213</v>
      </c>
      <c r="N131" s="283">
        <f>L131-M131</f>
        <v>1</v>
      </c>
      <c r="O131" s="283">
        <f>$F131*N131</f>
        <v>-100</v>
      </c>
      <c r="P131" s="283">
        <f>O131/1000000</f>
        <v>-0.0001</v>
      </c>
      <c r="Q131" s="482"/>
    </row>
    <row r="132" spans="1:17" ht="18">
      <c r="A132" s="502">
        <v>12</v>
      </c>
      <c r="B132" s="503" t="s">
        <v>186</v>
      </c>
      <c r="C132" s="504">
        <v>5269199</v>
      </c>
      <c r="D132" s="166" t="s">
        <v>12</v>
      </c>
      <c r="E132" s="167" t="s">
        <v>347</v>
      </c>
      <c r="F132" s="505">
        <v>-100</v>
      </c>
      <c r="G132" s="457">
        <v>23637</v>
      </c>
      <c r="H132" s="458">
        <v>23186</v>
      </c>
      <c r="I132" s="464">
        <f>G132-H132</f>
        <v>451</v>
      </c>
      <c r="J132" s="464">
        <f>$F132*I132</f>
        <v>-45100</v>
      </c>
      <c r="K132" s="464">
        <f>J132/1000000</f>
        <v>-0.0451</v>
      </c>
      <c r="L132" s="457">
        <v>21868</v>
      </c>
      <c r="M132" s="458">
        <v>21831</v>
      </c>
      <c r="N132" s="464">
        <f>L132-M132</f>
        <v>37</v>
      </c>
      <c r="O132" s="464">
        <f>$F132*N132</f>
        <v>-3700</v>
      </c>
      <c r="P132" s="464">
        <f>O132/1000000</f>
        <v>-0.0037</v>
      </c>
      <c r="Q132" s="488"/>
    </row>
    <row r="133" spans="1:17" ht="18" customHeight="1">
      <c r="A133" s="324"/>
      <c r="B133" s="357" t="s">
        <v>181</v>
      </c>
      <c r="C133" s="335"/>
      <c r="D133" s="84"/>
      <c r="E133" s="84"/>
      <c r="F133" s="318"/>
      <c r="G133" s="426"/>
      <c r="H133" s="429"/>
      <c r="I133" s="283"/>
      <c r="J133" s="283"/>
      <c r="K133" s="283"/>
      <c r="L133" s="268"/>
      <c r="M133" s="283"/>
      <c r="N133" s="283"/>
      <c r="O133" s="283"/>
      <c r="P133" s="283"/>
      <c r="Q133" s="482"/>
    </row>
    <row r="134" spans="1:17" ht="18" customHeight="1">
      <c r="A134" s="324"/>
      <c r="B134" s="356" t="s">
        <v>187</v>
      </c>
      <c r="C134" s="335"/>
      <c r="D134" s="127"/>
      <c r="E134" s="127"/>
      <c r="F134" s="318"/>
      <c r="G134" s="426"/>
      <c r="H134" s="429"/>
      <c r="I134" s="283"/>
      <c r="J134" s="283"/>
      <c r="K134" s="283"/>
      <c r="L134" s="268"/>
      <c r="M134" s="283"/>
      <c r="N134" s="283"/>
      <c r="O134" s="283"/>
      <c r="P134" s="283"/>
      <c r="Q134" s="482"/>
    </row>
    <row r="135" spans="1:17" ht="18" customHeight="1">
      <c r="A135" s="324">
        <v>13</v>
      </c>
      <c r="B135" s="355" t="s">
        <v>400</v>
      </c>
      <c r="C135" s="335">
        <v>4864892</v>
      </c>
      <c r="D135" s="127" t="s">
        <v>12</v>
      </c>
      <c r="E135" s="96" t="s">
        <v>347</v>
      </c>
      <c r="F135" s="322">
        <v>500</v>
      </c>
      <c r="G135" s="341">
        <v>999175</v>
      </c>
      <c r="H135" s="342">
        <v>999245</v>
      </c>
      <c r="I135" s="283">
        <f>G135-H135</f>
        <v>-70</v>
      </c>
      <c r="J135" s="283">
        <f>$F135*I135</f>
        <v>-35000</v>
      </c>
      <c r="K135" s="283">
        <f>J135/1000000</f>
        <v>-0.035</v>
      </c>
      <c r="L135" s="341">
        <v>16688</v>
      </c>
      <c r="M135" s="342">
        <v>17069</v>
      </c>
      <c r="N135" s="283">
        <f>L135-M135</f>
        <v>-381</v>
      </c>
      <c r="O135" s="283">
        <f>$F135*N135</f>
        <v>-190500</v>
      </c>
      <c r="P135" s="283">
        <f>O135/1000000</f>
        <v>-0.1905</v>
      </c>
      <c r="Q135" s="512"/>
    </row>
    <row r="136" spans="1:17" ht="18" customHeight="1">
      <c r="A136" s="324">
        <v>14</v>
      </c>
      <c r="B136" s="355" t="s">
        <v>403</v>
      </c>
      <c r="C136" s="335">
        <v>4865048</v>
      </c>
      <c r="D136" s="127" t="s">
        <v>12</v>
      </c>
      <c r="E136" s="96" t="s">
        <v>347</v>
      </c>
      <c r="F136" s="322">
        <v>250</v>
      </c>
      <c r="G136" s="341">
        <v>999871</v>
      </c>
      <c r="H136" s="342">
        <v>999871</v>
      </c>
      <c r="I136" s="283">
        <f>G136-H136</f>
        <v>0</v>
      </c>
      <c r="J136" s="283">
        <f>$F136*I136</f>
        <v>0</v>
      </c>
      <c r="K136" s="283">
        <f>J136/1000000</f>
        <v>0</v>
      </c>
      <c r="L136" s="341">
        <v>999883</v>
      </c>
      <c r="M136" s="342">
        <v>999883</v>
      </c>
      <c r="N136" s="283">
        <f>L136-M136</f>
        <v>0</v>
      </c>
      <c r="O136" s="283">
        <f>$F136*N136</f>
        <v>0</v>
      </c>
      <c r="P136" s="283">
        <f>O136/1000000</f>
        <v>0</v>
      </c>
      <c r="Q136" s="500"/>
    </row>
    <row r="137" spans="1:17" ht="18" customHeight="1">
      <c r="A137" s="324">
        <v>15</v>
      </c>
      <c r="B137" s="355" t="s">
        <v>119</v>
      </c>
      <c r="C137" s="335">
        <v>4902508</v>
      </c>
      <c r="D137" s="127" t="s">
        <v>12</v>
      </c>
      <c r="E137" s="96" t="s">
        <v>347</v>
      </c>
      <c r="F137" s="322">
        <v>833.33</v>
      </c>
      <c r="G137" s="341">
        <v>0</v>
      </c>
      <c r="H137" s="342">
        <v>0</v>
      </c>
      <c r="I137" s="283">
        <f>G137-H137</f>
        <v>0</v>
      </c>
      <c r="J137" s="283">
        <f>$F137*I137</f>
        <v>0</v>
      </c>
      <c r="K137" s="283">
        <f>J137/1000000</f>
        <v>0</v>
      </c>
      <c r="L137" s="341">
        <v>999580</v>
      </c>
      <c r="M137" s="342">
        <v>999580</v>
      </c>
      <c r="N137" s="283">
        <f>L137-M137</f>
        <v>0</v>
      </c>
      <c r="O137" s="283">
        <f>$F137*N137</f>
        <v>0</v>
      </c>
      <c r="P137" s="283">
        <f>O137/1000000</f>
        <v>0</v>
      </c>
      <c r="Q137" s="482"/>
    </row>
    <row r="138" spans="1:17" ht="18" customHeight="1">
      <c r="A138" s="324"/>
      <c r="B138" s="356" t="s">
        <v>188</v>
      </c>
      <c r="C138" s="335"/>
      <c r="D138" s="127"/>
      <c r="E138" s="127"/>
      <c r="F138" s="322"/>
      <c r="G138" s="341"/>
      <c r="H138" s="342"/>
      <c r="I138" s="283"/>
      <c r="J138" s="283"/>
      <c r="K138" s="283"/>
      <c r="L138" s="268"/>
      <c r="M138" s="283"/>
      <c r="N138" s="283"/>
      <c r="O138" s="283"/>
      <c r="P138" s="283"/>
      <c r="Q138" s="482"/>
    </row>
    <row r="139" spans="1:17" ht="18" customHeight="1">
      <c r="A139" s="324">
        <v>16</v>
      </c>
      <c r="B139" s="323" t="s">
        <v>189</v>
      </c>
      <c r="C139" s="335">
        <v>4865133</v>
      </c>
      <c r="D139" s="84" t="s">
        <v>12</v>
      </c>
      <c r="E139" s="96" t="s">
        <v>347</v>
      </c>
      <c r="F139" s="322">
        <v>-100</v>
      </c>
      <c r="G139" s="341">
        <v>380362</v>
      </c>
      <c r="H139" s="342">
        <v>376176</v>
      </c>
      <c r="I139" s="283">
        <f>G139-H139</f>
        <v>4186</v>
      </c>
      <c r="J139" s="283">
        <f>$F139*I139</f>
        <v>-418600</v>
      </c>
      <c r="K139" s="283">
        <f>J139/1000000</f>
        <v>-0.4186</v>
      </c>
      <c r="L139" s="341">
        <v>49059</v>
      </c>
      <c r="M139" s="342">
        <v>49059</v>
      </c>
      <c r="N139" s="283">
        <f>L139-M139</f>
        <v>0</v>
      </c>
      <c r="O139" s="283">
        <f>$F139*N139</f>
        <v>0</v>
      </c>
      <c r="P139" s="283">
        <f>O139/1000000</f>
        <v>0</v>
      </c>
      <c r="Q139" s="482"/>
    </row>
    <row r="140" spans="1:17" ht="18" customHeight="1">
      <c r="A140" s="324"/>
      <c r="B140" s="357" t="s">
        <v>190</v>
      </c>
      <c r="C140" s="335"/>
      <c r="D140" s="84"/>
      <c r="E140" s="127"/>
      <c r="F140" s="322"/>
      <c r="G140" s="426"/>
      <c r="H140" s="429"/>
      <c r="I140" s="283"/>
      <c r="J140" s="283"/>
      <c r="K140" s="283"/>
      <c r="L140" s="268"/>
      <c r="M140" s="283"/>
      <c r="N140" s="283"/>
      <c r="O140" s="283"/>
      <c r="P140" s="283"/>
      <c r="Q140" s="482"/>
    </row>
    <row r="141" spans="1:17" ht="18" customHeight="1">
      <c r="A141" s="324">
        <v>17</v>
      </c>
      <c r="B141" s="323" t="s">
        <v>177</v>
      </c>
      <c r="C141" s="335">
        <v>4865076</v>
      </c>
      <c r="D141" s="84" t="s">
        <v>12</v>
      </c>
      <c r="E141" s="96" t="s">
        <v>347</v>
      </c>
      <c r="F141" s="322">
        <v>-100</v>
      </c>
      <c r="G141" s="341">
        <v>4933</v>
      </c>
      <c r="H141" s="342">
        <v>4930</v>
      </c>
      <c r="I141" s="283">
        <f>G141-H141</f>
        <v>3</v>
      </c>
      <c r="J141" s="283">
        <f>$F141*I141</f>
        <v>-300</v>
      </c>
      <c r="K141" s="283">
        <f>J141/1000000</f>
        <v>-0.0003</v>
      </c>
      <c r="L141" s="341">
        <v>26855</v>
      </c>
      <c r="M141" s="342">
        <v>26603</v>
      </c>
      <c r="N141" s="283">
        <f>L141-M141</f>
        <v>252</v>
      </c>
      <c r="O141" s="283">
        <f>$F141*N141</f>
        <v>-25200</v>
      </c>
      <c r="P141" s="283">
        <f>O141/1000000</f>
        <v>-0.0252</v>
      </c>
      <c r="Q141" s="481"/>
    </row>
    <row r="142" spans="1:17" ht="18" customHeight="1">
      <c r="A142" s="324">
        <v>18</v>
      </c>
      <c r="B142" s="355" t="s">
        <v>191</v>
      </c>
      <c r="C142" s="335">
        <v>4865077</v>
      </c>
      <c r="D142" s="127" t="s">
        <v>12</v>
      </c>
      <c r="E142" s="96" t="s">
        <v>347</v>
      </c>
      <c r="F142" s="322">
        <v>-100</v>
      </c>
      <c r="G142" s="341">
        <v>0</v>
      </c>
      <c r="H142" s="342">
        <v>0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0</v>
      </c>
      <c r="M142" s="342">
        <v>0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482"/>
    </row>
    <row r="143" spans="1:17" ht="18" customHeight="1">
      <c r="A143" s="595"/>
      <c r="B143" s="356" t="s">
        <v>49</v>
      </c>
      <c r="C143" s="639"/>
      <c r="D143" s="92"/>
      <c r="E143" s="92"/>
      <c r="F143" s="322"/>
      <c r="G143" s="426"/>
      <c r="H143" s="429"/>
      <c r="I143" s="283"/>
      <c r="J143" s="283"/>
      <c r="K143" s="283"/>
      <c r="L143" s="268"/>
      <c r="M143" s="283"/>
      <c r="N143" s="283"/>
      <c r="O143" s="283"/>
      <c r="P143" s="283"/>
      <c r="Q143" s="482"/>
    </row>
    <row r="144" spans="1:17" ht="18" customHeight="1">
      <c r="A144" s="324">
        <v>19</v>
      </c>
      <c r="B144" s="747" t="s">
        <v>196</v>
      </c>
      <c r="C144" s="335">
        <v>4902503</v>
      </c>
      <c r="D144" s="96" t="s">
        <v>12</v>
      </c>
      <c r="E144" s="96" t="s">
        <v>347</v>
      </c>
      <c r="F144" s="322">
        <v>-416.66</v>
      </c>
      <c r="G144" s="341">
        <v>998410</v>
      </c>
      <c r="H144" s="342">
        <v>998352</v>
      </c>
      <c r="I144" s="283">
        <f>G144-H144</f>
        <v>58</v>
      </c>
      <c r="J144" s="283">
        <f>$F144*I144</f>
        <v>-24166.280000000002</v>
      </c>
      <c r="K144" s="283">
        <f>J144/1000000</f>
        <v>-0.024166280000000002</v>
      </c>
      <c r="L144" s="341">
        <v>266</v>
      </c>
      <c r="M144" s="342">
        <v>257</v>
      </c>
      <c r="N144" s="283">
        <f>L144-M144</f>
        <v>9</v>
      </c>
      <c r="O144" s="283">
        <f>$F144*N144</f>
        <v>-3749.94</v>
      </c>
      <c r="P144" s="283">
        <f>O144/1000000</f>
        <v>-0.0037499400000000002</v>
      </c>
      <c r="Q144" s="482"/>
    </row>
    <row r="145" spans="1:17" ht="18" customHeight="1">
      <c r="A145" s="324"/>
      <c r="B145" s="357" t="s">
        <v>50</v>
      </c>
      <c r="C145" s="322"/>
      <c r="D145" s="84"/>
      <c r="E145" s="84"/>
      <c r="F145" s="322"/>
      <c r="G145" s="426"/>
      <c r="H145" s="429"/>
      <c r="I145" s="283"/>
      <c r="J145" s="283"/>
      <c r="K145" s="283"/>
      <c r="L145" s="268"/>
      <c r="M145" s="283"/>
      <c r="N145" s="283"/>
      <c r="O145" s="283"/>
      <c r="P145" s="283"/>
      <c r="Q145" s="482"/>
    </row>
    <row r="146" spans="1:17" ht="18" customHeight="1">
      <c r="A146" s="324"/>
      <c r="B146" s="357" t="s">
        <v>51</v>
      </c>
      <c r="C146" s="322"/>
      <c r="D146" s="84"/>
      <c r="E146" s="84"/>
      <c r="F146" s="322"/>
      <c r="G146" s="426"/>
      <c r="H146" s="429"/>
      <c r="I146" s="283"/>
      <c r="J146" s="283"/>
      <c r="K146" s="283"/>
      <c r="L146" s="268"/>
      <c r="M146" s="283"/>
      <c r="N146" s="283"/>
      <c r="O146" s="283"/>
      <c r="P146" s="283"/>
      <c r="Q146" s="482"/>
    </row>
    <row r="147" spans="1:17" ht="18" customHeight="1">
      <c r="A147" s="324"/>
      <c r="B147" s="357" t="s">
        <v>52</v>
      </c>
      <c r="C147" s="322"/>
      <c r="D147" s="84"/>
      <c r="E147" s="84"/>
      <c r="F147" s="322"/>
      <c r="G147" s="426"/>
      <c r="H147" s="429"/>
      <c r="I147" s="283"/>
      <c r="J147" s="283"/>
      <c r="K147" s="283"/>
      <c r="L147" s="268"/>
      <c r="M147" s="283"/>
      <c r="N147" s="283"/>
      <c r="O147" s="283"/>
      <c r="P147" s="283"/>
      <c r="Q147" s="482"/>
    </row>
    <row r="148" spans="1:17" ht="17.25" customHeight="1">
      <c r="A148" s="324">
        <v>20</v>
      </c>
      <c r="B148" s="355" t="s">
        <v>53</v>
      </c>
      <c r="C148" s="335">
        <v>4865090</v>
      </c>
      <c r="D148" s="127" t="s">
        <v>12</v>
      </c>
      <c r="E148" s="96" t="s">
        <v>347</v>
      </c>
      <c r="F148" s="322">
        <v>-100</v>
      </c>
      <c r="G148" s="341">
        <v>9133</v>
      </c>
      <c r="H148" s="342">
        <v>9135</v>
      </c>
      <c r="I148" s="283">
        <f>G148-H148</f>
        <v>-2</v>
      </c>
      <c r="J148" s="283">
        <f>$F148*I148</f>
        <v>200</v>
      </c>
      <c r="K148" s="283">
        <f>J148/1000000</f>
        <v>0.0002</v>
      </c>
      <c r="L148" s="341">
        <v>37461</v>
      </c>
      <c r="M148" s="342">
        <v>37478</v>
      </c>
      <c r="N148" s="283">
        <f>L148-M148</f>
        <v>-17</v>
      </c>
      <c r="O148" s="283">
        <f>$F148*N148</f>
        <v>1700</v>
      </c>
      <c r="P148" s="283">
        <f>O148/1000000</f>
        <v>0.0017</v>
      </c>
      <c r="Q148" s="520"/>
    </row>
    <row r="149" spans="1:17" ht="18" customHeight="1">
      <c r="A149" s="324">
        <v>21</v>
      </c>
      <c r="B149" s="355" t="s">
        <v>54</v>
      </c>
      <c r="C149" s="335">
        <v>4902519</v>
      </c>
      <c r="D149" s="127" t="s">
        <v>12</v>
      </c>
      <c r="E149" s="96" t="s">
        <v>347</v>
      </c>
      <c r="F149" s="322">
        <v>-100</v>
      </c>
      <c r="G149" s="341">
        <v>12254</v>
      </c>
      <c r="H149" s="342">
        <v>12253</v>
      </c>
      <c r="I149" s="283">
        <f>G149-H149</f>
        <v>1</v>
      </c>
      <c r="J149" s="283">
        <f>$F149*I149</f>
        <v>-100</v>
      </c>
      <c r="K149" s="283">
        <f>J149/1000000</f>
        <v>-0.0001</v>
      </c>
      <c r="L149" s="341">
        <v>72884</v>
      </c>
      <c r="M149" s="342">
        <v>72860</v>
      </c>
      <c r="N149" s="283">
        <f>L149-M149</f>
        <v>24</v>
      </c>
      <c r="O149" s="283">
        <f>$F149*N149</f>
        <v>-2400</v>
      </c>
      <c r="P149" s="283">
        <f>O149/1000000</f>
        <v>-0.0024</v>
      </c>
      <c r="Q149" s="482"/>
    </row>
    <row r="150" spans="1:17" ht="18" customHeight="1">
      <c r="A150" s="324">
        <v>22</v>
      </c>
      <c r="B150" s="355" t="s">
        <v>55</v>
      </c>
      <c r="C150" s="335">
        <v>4902539</v>
      </c>
      <c r="D150" s="127" t="s">
        <v>12</v>
      </c>
      <c r="E150" s="96" t="s">
        <v>347</v>
      </c>
      <c r="F150" s="322">
        <v>-100</v>
      </c>
      <c r="G150" s="341">
        <v>722</v>
      </c>
      <c r="H150" s="342">
        <v>728</v>
      </c>
      <c r="I150" s="283">
        <f>G150-H150</f>
        <v>-6</v>
      </c>
      <c r="J150" s="283">
        <f>$F150*I150</f>
        <v>600</v>
      </c>
      <c r="K150" s="283">
        <f>J150/1000000</f>
        <v>0.0006</v>
      </c>
      <c r="L150" s="341">
        <v>12946</v>
      </c>
      <c r="M150" s="342">
        <v>13063</v>
      </c>
      <c r="N150" s="283">
        <f>L150-M150</f>
        <v>-117</v>
      </c>
      <c r="O150" s="283">
        <f>$F150*N150</f>
        <v>11700</v>
      </c>
      <c r="P150" s="283">
        <f>O150/1000000</f>
        <v>0.0117</v>
      </c>
      <c r="Q150" s="482"/>
    </row>
    <row r="151" spans="1:17" ht="18" customHeight="1">
      <c r="A151" s="324"/>
      <c r="B151" s="356" t="s">
        <v>56</v>
      </c>
      <c r="C151" s="335"/>
      <c r="D151" s="127"/>
      <c r="E151" s="127"/>
      <c r="F151" s="322"/>
      <c r="G151" s="426"/>
      <c r="H151" s="429"/>
      <c r="I151" s="283"/>
      <c r="J151" s="283"/>
      <c r="K151" s="283"/>
      <c r="L151" s="268"/>
      <c r="M151" s="283"/>
      <c r="N151" s="283"/>
      <c r="O151" s="283"/>
      <c r="P151" s="283"/>
      <c r="Q151" s="482"/>
    </row>
    <row r="152" spans="1:17" ht="18" customHeight="1">
      <c r="A152" s="324">
        <v>23</v>
      </c>
      <c r="B152" s="355" t="s">
        <v>57</v>
      </c>
      <c r="C152" s="335">
        <v>4902554</v>
      </c>
      <c r="D152" s="127" t="s">
        <v>12</v>
      </c>
      <c r="E152" s="96" t="s">
        <v>347</v>
      </c>
      <c r="F152" s="322">
        <v>-100</v>
      </c>
      <c r="G152" s="341">
        <v>13682</v>
      </c>
      <c r="H152" s="342">
        <v>13682</v>
      </c>
      <c r="I152" s="283">
        <f aca="true" t="shared" si="20" ref="I152:I160">G152-H152</f>
        <v>0</v>
      </c>
      <c r="J152" s="283">
        <f aca="true" t="shared" si="21" ref="J152:J160">$F152*I152</f>
        <v>0</v>
      </c>
      <c r="K152" s="283">
        <f aca="true" t="shared" si="22" ref="K152:K160">J152/1000000</f>
        <v>0</v>
      </c>
      <c r="L152" s="341">
        <v>11828</v>
      </c>
      <c r="M152" s="342">
        <v>11828</v>
      </c>
      <c r="N152" s="283">
        <f aca="true" t="shared" si="23" ref="N152:N160">L152-M152</f>
        <v>0</v>
      </c>
      <c r="O152" s="283">
        <f aca="true" t="shared" si="24" ref="O152:O160">$F152*N152</f>
        <v>0</v>
      </c>
      <c r="P152" s="283">
        <f aca="true" t="shared" si="25" ref="P152:P160">O152/1000000</f>
        <v>0</v>
      </c>
      <c r="Q152" s="482"/>
    </row>
    <row r="153" spans="1:17" ht="18" customHeight="1">
      <c r="A153" s="324"/>
      <c r="B153" s="355"/>
      <c r="C153" s="336">
        <v>4902591</v>
      </c>
      <c r="D153" s="497" t="s">
        <v>12</v>
      </c>
      <c r="E153" s="327" t="s">
        <v>347</v>
      </c>
      <c r="F153" s="336">
        <v>-1333</v>
      </c>
      <c r="G153" s="341">
        <v>0</v>
      </c>
      <c r="H153" s="342">
        <v>0</v>
      </c>
      <c r="I153" s="342">
        <f>G153-H153</f>
        <v>0</v>
      </c>
      <c r="J153" s="342">
        <f>$F153*I153</f>
        <v>0</v>
      </c>
      <c r="K153" s="343">
        <f>J153/1000000</f>
        <v>0</v>
      </c>
      <c r="L153" s="341">
        <v>0</v>
      </c>
      <c r="M153" s="342">
        <v>0</v>
      </c>
      <c r="N153" s="342">
        <f>L153-M153</f>
        <v>0</v>
      </c>
      <c r="O153" s="342">
        <f>$F153*N153</f>
        <v>0</v>
      </c>
      <c r="P153" s="343">
        <f>O153/1000000</f>
        <v>0</v>
      </c>
      <c r="Q153" s="469" t="s">
        <v>460</v>
      </c>
    </row>
    <row r="154" spans="1:17" ht="18" customHeight="1">
      <c r="A154" s="324">
        <v>24</v>
      </c>
      <c r="B154" s="355" t="s">
        <v>58</v>
      </c>
      <c r="C154" s="335">
        <v>4902565</v>
      </c>
      <c r="D154" s="127" t="s">
        <v>12</v>
      </c>
      <c r="E154" s="96" t="s">
        <v>347</v>
      </c>
      <c r="F154" s="322">
        <v>-100</v>
      </c>
      <c r="G154" s="341">
        <v>0</v>
      </c>
      <c r="H154" s="342">
        <v>0</v>
      </c>
      <c r="I154" s="283">
        <f>G154-H154</f>
        <v>0</v>
      </c>
      <c r="J154" s="283">
        <f>$F154*I154</f>
        <v>0</v>
      </c>
      <c r="K154" s="283">
        <f>J154/1000000</f>
        <v>0</v>
      </c>
      <c r="L154" s="341">
        <v>0</v>
      </c>
      <c r="M154" s="342">
        <v>0</v>
      </c>
      <c r="N154" s="283">
        <f>L154-M154</f>
        <v>0</v>
      </c>
      <c r="O154" s="283">
        <f>$F154*N154</f>
        <v>0</v>
      </c>
      <c r="P154" s="283">
        <f>O154/1000000</f>
        <v>0</v>
      </c>
      <c r="Q154" s="482" t="s">
        <v>457</v>
      </c>
    </row>
    <row r="155" spans="1:17" ht="18" customHeight="1">
      <c r="A155" s="324">
        <v>25</v>
      </c>
      <c r="B155" s="355" t="s">
        <v>59</v>
      </c>
      <c r="C155" s="335">
        <v>4902523</v>
      </c>
      <c r="D155" s="127" t="s">
        <v>12</v>
      </c>
      <c r="E155" s="96" t="s">
        <v>347</v>
      </c>
      <c r="F155" s="322">
        <v>-100</v>
      </c>
      <c r="G155" s="341">
        <v>999815</v>
      </c>
      <c r="H155" s="342">
        <v>999815</v>
      </c>
      <c r="I155" s="283">
        <f t="shared" si="20"/>
        <v>0</v>
      </c>
      <c r="J155" s="283">
        <f t="shared" si="21"/>
        <v>0</v>
      </c>
      <c r="K155" s="283">
        <f t="shared" si="22"/>
        <v>0</v>
      </c>
      <c r="L155" s="341">
        <v>999943</v>
      </c>
      <c r="M155" s="342">
        <v>999943</v>
      </c>
      <c r="N155" s="283">
        <f t="shared" si="23"/>
        <v>0</v>
      </c>
      <c r="O155" s="283">
        <f t="shared" si="24"/>
        <v>0</v>
      </c>
      <c r="P155" s="283">
        <f t="shared" si="25"/>
        <v>0</v>
      </c>
      <c r="Q155" s="482"/>
    </row>
    <row r="156" spans="1:17" ht="18" customHeight="1">
      <c r="A156" s="324">
        <v>26</v>
      </c>
      <c r="B156" s="355" t="s">
        <v>60</v>
      </c>
      <c r="C156" s="335">
        <v>4902547</v>
      </c>
      <c r="D156" s="127" t="s">
        <v>12</v>
      </c>
      <c r="E156" s="96" t="s">
        <v>347</v>
      </c>
      <c r="F156" s="322">
        <v>-100</v>
      </c>
      <c r="G156" s="341">
        <v>5885</v>
      </c>
      <c r="H156" s="342">
        <v>5885</v>
      </c>
      <c r="I156" s="283">
        <f t="shared" si="20"/>
        <v>0</v>
      </c>
      <c r="J156" s="283">
        <f t="shared" si="21"/>
        <v>0</v>
      </c>
      <c r="K156" s="283">
        <f t="shared" si="22"/>
        <v>0</v>
      </c>
      <c r="L156" s="341">
        <v>8891</v>
      </c>
      <c r="M156" s="342">
        <v>8891</v>
      </c>
      <c r="N156" s="283">
        <f t="shared" si="23"/>
        <v>0</v>
      </c>
      <c r="O156" s="283">
        <f t="shared" si="24"/>
        <v>0</v>
      </c>
      <c r="P156" s="283">
        <f t="shared" si="25"/>
        <v>0</v>
      </c>
      <c r="Q156" s="482"/>
    </row>
    <row r="157" spans="1:17" ht="18" customHeight="1">
      <c r="A157" s="324">
        <v>27</v>
      </c>
      <c r="B157" s="323" t="s">
        <v>61</v>
      </c>
      <c r="C157" s="322">
        <v>4902605</v>
      </c>
      <c r="D157" s="84" t="s">
        <v>12</v>
      </c>
      <c r="E157" s="96" t="s">
        <v>347</v>
      </c>
      <c r="F157" s="532">
        <v>-1333.33</v>
      </c>
      <c r="G157" s="341">
        <v>0</v>
      </c>
      <c r="H157" s="342">
        <v>0</v>
      </c>
      <c r="I157" s="283">
        <f t="shared" si="20"/>
        <v>0</v>
      </c>
      <c r="J157" s="283">
        <f t="shared" si="21"/>
        <v>0</v>
      </c>
      <c r="K157" s="283">
        <f t="shared" si="22"/>
        <v>0</v>
      </c>
      <c r="L157" s="341">
        <v>0</v>
      </c>
      <c r="M157" s="342">
        <v>0</v>
      </c>
      <c r="N157" s="283">
        <f t="shared" si="23"/>
        <v>0</v>
      </c>
      <c r="O157" s="283">
        <f t="shared" si="24"/>
        <v>0</v>
      </c>
      <c r="P157" s="283">
        <f t="shared" si="25"/>
        <v>0</v>
      </c>
      <c r="Q157" s="482"/>
    </row>
    <row r="158" spans="1:17" ht="18" customHeight="1">
      <c r="A158" s="324">
        <v>28</v>
      </c>
      <c r="B158" s="323" t="s">
        <v>62</v>
      </c>
      <c r="C158" s="322">
        <v>5295190</v>
      </c>
      <c r="D158" s="84" t="s">
        <v>12</v>
      </c>
      <c r="E158" s="96" t="s">
        <v>347</v>
      </c>
      <c r="F158" s="322">
        <v>-100</v>
      </c>
      <c r="G158" s="341">
        <v>999580</v>
      </c>
      <c r="H158" s="342">
        <v>999899</v>
      </c>
      <c r="I158" s="283">
        <f>G158-H158</f>
        <v>-319</v>
      </c>
      <c r="J158" s="283">
        <f>$F158*I158</f>
        <v>31900</v>
      </c>
      <c r="K158" s="283">
        <f>J158/1000000</f>
        <v>0.0319</v>
      </c>
      <c r="L158" s="341">
        <v>4500</v>
      </c>
      <c r="M158" s="342">
        <v>4337</v>
      </c>
      <c r="N158" s="283">
        <f>L158-M158</f>
        <v>163</v>
      </c>
      <c r="O158" s="283">
        <f>$F158*N158</f>
        <v>-16300</v>
      </c>
      <c r="P158" s="283">
        <f>O158/1000000</f>
        <v>-0.0163</v>
      </c>
      <c r="Q158" s="482"/>
    </row>
    <row r="159" spans="1:17" ht="18" customHeight="1">
      <c r="A159" s="324">
        <v>29</v>
      </c>
      <c r="B159" s="323" t="s">
        <v>63</v>
      </c>
      <c r="C159" s="322">
        <v>4902529</v>
      </c>
      <c r="D159" s="84" t="s">
        <v>12</v>
      </c>
      <c r="E159" s="96" t="s">
        <v>347</v>
      </c>
      <c r="F159" s="322">
        <v>-44.44</v>
      </c>
      <c r="G159" s="341">
        <v>989743</v>
      </c>
      <c r="H159" s="342">
        <v>989743</v>
      </c>
      <c r="I159" s="283">
        <f t="shared" si="20"/>
        <v>0</v>
      </c>
      <c r="J159" s="283">
        <f t="shared" si="21"/>
        <v>0</v>
      </c>
      <c r="K159" s="283">
        <f t="shared" si="22"/>
        <v>0</v>
      </c>
      <c r="L159" s="341">
        <v>390</v>
      </c>
      <c r="M159" s="342">
        <v>390</v>
      </c>
      <c r="N159" s="283">
        <f t="shared" si="23"/>
        <v>0</v>
      </c>
      <c r="O159" s="283">
        <f t="shared" si="24"/>
        <v>0</v>
      </c>
      <c r="P159" s="283">
        <f t="shared" si="25"/>
        <v>0</v>
      </c>
      <c r="Q159" s="500"/>
    </row>
    <row r="160" spans="1:17" ht="18" customHeight="1">
      <c r="A160" s="324">
        <v>30</v>
      </c>
      <c r="B160" s="323" t="s">
        <v>145</v>
      </c>
      <c r="C160" s="322">
        <v>4865087</v>
      </c>
      <c r="D160" s="84" t="s">
        <v>12</v>
      </c>
      <c r="E160" s="96" t="s">
        <v>347</v>
      </c>
      <c r="F160" s="322">
        <v>-100</v>
      </c>
      <c r="G160" s="341">
        <v>0</v>
      </c>
      <c r="H160" s="342">
        <v>0</v>
      </c>
      <c r="I160" s="283">
        <f t="shared" si="20"/>
        <v>0</v>
      </c>
      <c r="J160" s="283">
        <f t="shared" si="21"/>
        <v>0</v>
      </c>
      <c r="K160" s="283">
        <f t="shared" si="22"/>
        <v>0</v>
      </c>
      <c r="L160" s="341">
        <v>0</v>
      </c>
      <c r="M160" s="342">
        <v>0</v>
      </c>
      <c r="N160" s="283">
        <f t="shared" si="23"/>
        <v>0</v>
      </c>
      <c r="O160" s="283">
        <f t="shared" si="24"/>
        <v>0</v>
      </c>
      <c r="P160" s="283">
        <f t="shared" si="25"/>
        <v>0</v>
      </c>
      <c r="Q160" s="482"/>
    </row>
    <row r="161" spans="1:17" ht="18" customHeight="1">
      <c r="A161" s="324"/>
      <c r="B161" s="357" t="s">
        <v>78</v>
      </c>
      <c r="C161" s="322"/>
      <c r="D161" s="84"/>
      <c r="E161" s="84"/>
      <c r="F161" s="322"/>
      <c r="G161" s="426"/>
      <c r="H161" s="429"/>
      <c r="I161" s="283"/>
      <c r="J161" s="283"/>
      <c r="K161" s="283"/>
      <c r="L161" s="268"/>
      <c r="M161" s="283"/>
      <c r="N161" s="283"/>
      <c r="O161" s="283"/>
      <c r="P161" s="283"/>
      <c r="Q161" s="482"/>
    </row>
    <row r="162" spans="1:17" ht="18" customHeight="1">
      <c r="A162" s="324">
        <v>31</v>
      </c>
      <c r="B162" s="323" t="s">
        <v>79</v>
      </c>
      <c r="C162" s="322">
        <v>4902577</v>
      </c>
      <c r="D162" s="84" t="s">
        <v>12</v>
      </c>
      <c r="E162" s="96" t="s">
        <v>347</v>
      </c>
      <c r="F162" s="322">
        <v>400</v>
      </c>
      <c r="G162" s="341">
        <v>995610</v>
      </c>
      <c r="H162" s="342">
        <v>995610</v>
      </c>
      <c r="I162" s="283">
        <f>G162-H162</f>
        <v>0</v>
      </c>
      <c r="J162" s="283">
        <f>$F162*I162</f>
        <v>0</v>
      </c>
      <c r="K162" s="283">
        <f>J162/1000000</f>
        <v>0</v>
      </c>
      <c r="L162" s="341">
        <v>69</v>
      </c>
      <c r="M162" s="342">
        <v>69</v>
      </c>
      <c r="N162" s="283">
        <f>L162-M162</f>
        <v>0</v>
      </c>
      <c r="O162" s="283">
        <f>$F162*N162</f>
        <v>0</v>
      </c>
      <c r="P162" s="283">
        <f>O162/1000000</f>
        <v>0</v>
      </c>
      <c r="Q162" s="482"/>
    </row>
    <row r="163" spans="1:17" ht="18" customHeight="1">
      <c r="A163" s="324">
        <v>32</v>
      </c>
      <c r="B163" s="323" t="s">
        <v>80</v>
      </c>
      <c r="C163" s="322">
        <v>4902525</v>
      </c>
      <c r="D163" s="84" t="s">
        <v>12</v>
      </c>
      <c r="E163" s="96" t="s">
        <v>347</v>
      </c>
      <c r="F163" s="322">
        <v>-400</v>
      </c>
      <c r="G163" s="341">
        <v>999883</v>
      </c>
      <c r="H163" s="342">
        <v>999919</v>
      </c>
      <c r="I163" s="283">
        <f>G163-H163</f>
        <v>-36</v>
      </c>
      <c r="J163" s="283">
        <f>$F163*I163</f>
        <v>14400</v>
      </c>
      <c r="K163" s="283">
        <f>J163/1000000</f>
        <v>0.0144</v>
      </c>
      <c r="L163" s="341">
        <v>8</v>
      </c>
      <c r="M163" s="342">
        <v>9</v>
      </c>
      <c r="N163" s="283">
        <f>L163-M163</f>
        <v>-1</v>
      </c>
      <c r="O163" s="283">
        <f>$F163*N163</f>
        <v>400</v>
      </c>
      <c r="P163" s="283">
        <f>O163/1000000</f>
        <v>0.0004</v>
      </c>
      <c r="Q163" s="482"/>
    </row>
    <row r="164" spans="1:17" ht="15" customHeight="1" thickBot="1">
      <c r="A164" s="643"/>
      <c r="B164" s="518"/>
      <c r="C164" s="518"/>
      <c r="D164" s="518"/>
      <c r="E164" s="518"/>
      <c r="F164" s="518"/>
      <c r="G164" s="644"/>
      <c r="H164" s="645"/>
      <c r="I164" s="518"/>
      <c r="J164" s="518"/>
      <c r="K164" s="646"/>
      <c r="L164" s="643"/>
      <c r="M164" s="518"/>
      <c r="N164" s="518"/>
      <c r="O164" s="518"/>
      <c r="P164" s="646"/>
      <c r="Q164" s="600"/>
    </row>
    <row r="165" ht="3" customHeight="1" thickTop="1"/>
    <row r="166" spans="1:16" ht="20.25" customHeight="1">
      <c r="A166" s="316" t="s">
        <v>314</v>
      </c>
      <c r="K166" s="640">
        <f>SUM(K112:K164)</f>
        <v>-0.7775662799999999</v>
      </c>
      <c r="P166" s="640">
        <f>SUM(P112:P164)</f>
        <v>-0.22944994000000002</v>
      </c>
    </row>
    <row r="167" spans="1:16" ht="12.75">
      <c r="A167" s="59"/>
      <c r="K167" s="589"/>
      <c r="P167" s="589"/>
    </row>
    <row r="168" spans="1:16" ht="12.75">
      <c r="A168" s="59"/>
      <c r="K168" s="589"/>
      <c r="P168" s="589"/>
    </row>
    <row r="169" spans="1:17" ht="18">
      <c r="A169" s="59"/>
      <c r="K169" s="589"/>
      <c r="P169" s="589"/>
      <c r="Q169" s="635" t="str">
        <f>NDPL!$Q$1</f>
        <v>DECEMBER-2016</v>
      </c>
    </row>
    <row r="170" spans="1:16" ht="12.75">
      <c r="A170" s="59"/>
      <c r="K170" s="589"/>
      <c r="P170" s="589"/>
    </row>
    <row r="171" spans="1:16" ht="12.75">
      <c r="A171" s="59"/>
      <c r="K171" s="589"/>
      <c r="P171" s="589"/>
    </row>
    <row r="172" spans="1:16" ht="12.75">
      <c r="A172" s="59"/>
      <c r="K172" s="589"/>
      <c r="P172" s="589"/>
    </row>
    <row r="173" spans="1:11" ht="13.5" thickBot="1">
      <c r="A173" s="2"/>
      <c r="B173" s="7"/>
      <c r="C173" s="7"/>
      <c r="D173" s="55"/>
      <c r="E173" s="55"/>
      <c r="F173" s="21"/>
      <c r="G173" s="21"/>
      <c r="H173" s="21"/>
      <c r="I173" s="21"/>
      <c r="J173" s="21"/>
      <c r="K173" s="56"/>
    </row>
    <row r="174" spans="1:17" ht="27.75">
      <c r="A174" s="412" t="s">
        <v>194</v>
      </c>
      <c r="B174" s="148"/>
      <c r="C174" s="144"/>
      <c r="D174" s="144"/>
      <c r="E174" s="144"/>
      <c r="F174" s="193"/>
      <c r="G174" s="193"/>
      <c r="H174" s="193"/>
      <c r="I174" s="193"/>
      <c r="J174" s="193"/>
      <c r="K174" s="194"/>
      <c r="L174" s="601"/>
      <c r="M174" s="601"/>
      <c r="N174" s="601"/>
      <c r="O174" s="601"/>
      <c r="P174" s="601"/>
      <c r="Q174" s="602"/>
    </row>
    <row r="175" spans="1:17" ht="24.75" customHeight="1">
      <c r="A175" s="411" t="s">
        <v>316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0">
        <f>K106</f>
        <v>-25.019658701999997</v>
      </c>
      <c r="L175" s="293"/>
      <c r="M175" s="293"/>
      <c r="N175" s="293"/>
      <c r="O175" s="293"/>
      <c r="P175" s="410">
        <f>P106</f>
        <v>-0.45219886399999976</v>
      </c>
      <c r="Q175" s="603"/>
    </row>
    <row r="176" spans="1:17" ht="24.75" customHeight="1">
      <c r="A176" s="411" t="s">
        <v>315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0">
        <f>K166</f>
        <v>-0.7775662799999999</v>
      </c>
      <c r="L176" s="293"/>
      <c r="M176" s="293"/>
      <c r="N176" s="293"/>
      <c r="O176" s="293"/>
      <c r="P176" s="410">
        <f>P166</f>
        <v>-0.22944994000000002</v>
      </c>
      <c r="Q176" s="603"/>
    </row>
    <row r="177" spans="1:17" ht="24.75" customHeight="1">
      <c r="A177" s="411" t="s">
        <v>317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10">
        <f>'ROHTAK ROAD'!K42</f>
        <v>-0.506525</v>
      </c>
      <c r="L177" s="293"/>
      <c r="M177" s="293"/>
      <c r="N177" s="293"/>
      <c r="O177" s="293"/>
      <c r="P177" s="410">
        <f>'ROHTAK ROAD'!P42</f>
        <v>-0.002750000000000005</v>
      </c>
      <c r="Q177" s="603"/>
    </row>
    <row r="178" spans="1:17" ht="24.75" customHeight="1">
      <c r="A178" s="411" t="s">
        <v>318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410">
        <f>-MES!K40</f>
        <v>-0.0147</v>
      </c>
      <c r="L178" s="293"/>
      <c r="M178" s="293"/>
      <c r="N178" s="293"/>
      <c r="O178" s="293"/>
      <c r="P178" s="410">
        <f>-MES!P40</f>
        <v>-0.11879999999999999</v>
      </c>
      <c r="Q178" s="603"/>
    </row>
    <row r="179" spans="1:17" ht="29.25" customHeight="1" thickBot="1">
      <c r="A179" s="413" t="s">
        <v>195</v>
      </c>
      <c r="B179" s="195"/>
      <c r="C179" s="196"/>
      <c r="D179" s="196"/>
      <c r="E179" s="196"/>
      <c r="F179" s="196"/>
      <c r="G179" s="196"/>
      <c r="H179" s="196"/>
      <c r="I179" s="196"/>
      <c r="J179" s="196"/>
      <c r="K179" s="414">
        <f>SUM(K175:K178)</f>
        <v>-26.318449981999997</v>
      </c>
      <c r="L179" s="647"/>
      <c r="M179" s="647"/>
      <c r="N179" s="647"/>
      <c r="O179" s="647"/>
      <c r="P179" s="414">
        <f>SUM(P175:P178)</f>
        <v>-0.8031988039999998</v>
      </c>
      <c r="Q179" s="605"/>
    </row>
    <row r="184" ht="13.5" thickBot="1"/>
    <row r="185" spans="1:17" ht="12.75">
      <c r="A185" s="606"/>
      <c r="B185" s="607"/>
      <c r="C185" s="607"/>
      <c r="D185" s="607"/>
      <c r="E185" s="607"/>
      <c r="F185" s="607"/>
      <c r="G185" s="607"/>
      <c r="H185" s="601"/>
      <c r="I185" s="601"/>
      <c r="J185" s="601"/>
      <c r="K185" s="601"/>
      <c r="L185" s="601"/>
      <c r="M185" s="601"/>
      <c r="N185" s="601"/>
      <c r="O185" s="601"/>
      <c r="P185" s="601"/>
      <c r="Q185" s="602"/>
    </row>
    <row r="186" spans="1:17" ht="26.25">
      <c r="A186" s="648" t="s">
        <v>328</v>
      </c>
      <c r="B186" s="609"/>
      <c r="C186" s="609"/>
      <c r="D186" s="609"/>
      <c r="E186" s="609"/>
      <c r="F186" s="609"/>
      <c r="G186" s="609"/>
      <c r="H186" s="515"/>
      <c r="I186" s="515"/>
      <c r="J186" s="515"/>
      <c r="K186" s="515"/>
      <c r="L186" s="515"/>
      <c r="M186" s="515"/>
      <c r="N186" s="515"/>
      <c r="O186" s="515"/>
      <c r="P186" s="515"/>
      <c r="Q186" s="603"/>
    </row>
    <row r="187" spans="1:17" ht="12.75">
      <c r="A187" s="610"/>
      <c r="B187" s="609"/>
      <c r="C187" s="609"/>
      <c r="D187" s="609"/>
      <c r="E187" s="609"/>
      <c r="F187" s="609"/>
      <c r="G187" s="609"/>
      <c r="H187" s="515"/>
      <c r="I187" s="515"/>
      <c r="J187" s="515"/>
      <c r="K187" s="515"/>
      <c r="L187" s="515"/>
      <c r="M187" s="515"/>
      <c r="N187" s="515"/>
      <c r="O187" s="515"/>
      <c r="P187" s="515"/>
      <c r="Q187" s="603"/>
    </row>
    <row r="188" spans="1:17" ht="15.75">
      <c r="A188" s="611"/>
      <c r="B188" s="612"/>
      <c r="C188" s="612"/>
      <c r="D188" s="612"/>
      <c r="E188" s="612"/>
      <c r="F188" s="612"/>
      <c r="G188" s="612"/>
      <c r="H188" s="515"/>
      <c r="I188" s="515"/>
      <c r="J188" s="515"/>
      <c r="K188" s="613" t="s">
        <v>340</v>
      </c>
      <c r="L188" s="515"/>
      <c r="M188" s="515"/>
      <c r="N188" s="515"/>
      <c r="O188" s="515"/>
      <c r="P188" s="613" t="s">
        <v>341</v>
      </c>
      <c r="Q188" s="603"/>
    </row>
    <row r="189" spans="1:17" ht="12.75">
      <c r="A189" s="614"/>
      <c r="B189" s="96"/>
      <c r="C189" s="96"/>
      <c r="D189" s="96"/>
      <c r="E189" s="96"/>
      <c r="F189" s="96"/>
      <c r="G189" s="96"/>
      <c r="H189" s="515"/>
      <c r="I189" s="515"/>
      <c r="J189" s="515"/>
      <c r="K189" s="515"/>
      <c r="L189" s="515"/>
      <c r="M189" s="515"/>
      <c r="N189" s="515"/>
      <c r="O189" s="515"/>
      <c r="P189" s="515"/>
      <c r="Q189" s="603"/>
    </row>
    <row r="190" spans="1:17" ht="12.75">
      <c r="A190" s="614"/>
      <c r="B190" s="96"/>
      <c r="C190" s="96"/>
      <c r="D190" s="96"/>
      <c r="E190" s="96"/>
      <c r="F190" s="96"/>
      <c r="G190" s="96"/>
      <c r="H190" s="515"/>
      <c r="I190" s="515"/>
      <c r="J190" s="515"/>
      <c r="K190" s="515"/>
      <c r="L190" s="515"/>
      <c r="M190" s="515"/>
      <c r="N190" s="515"/>
      <c r="O190" s="515"/>
      <c r="P190" s="515"/>
      <c r="Q190" s="603"/>
    </row>
    <row r="191" spans="1:17" ht="23.25">
      <c r="A191" s="649" t="s">
        <v>331</v>
      </c>
      <c r="B191" s="616"/>
      <c r="C191" s="616"/>
      <c r="D191" s="617"/>
      <c r="E191" s="617"/>
      <c r="F191" s="618"/>
      <c r="G191" s="617"/>
      <c r="H191" s="515"/>
      <c r="I191" s="515"/>
      <c r="J191" s="515"/>
      <c r="K191" s="650">
        <f>K179</f>
        <v>-26.318449981999997</v>
      </c>
      <c r="L191" s="651" t="s">
        <v>329</v>
      </c>
      <c r="M191" s="652"/>
      <c r="N191" s="652"/>
      <c r="O191" s="652"/>
      <c r="P191" s="650">
        <f>P179</f>
        <v>-0.8031988039999998</v>
      </c>
      <c r="Q191" s="653" t="s">
        <v>329</v>
      </c>
    </row>
    <row r="192" spans="1:17" ht="23.25">
      <c r="A192" s="621"/>
      <c r="B192" s="622"/>
      <c r="C192" s="622"/>
      <c r="D192" s="609"/>
      <c r="E192" s="609"/>
      <c r="F192" s="623"/>
      <c r="G192" s="609"/>
      <c r="H192" s="515"/>
      <c r="I192" s="515"/>
      <c r="J192" s="515"/>
      <c r="K192" s="652"/>
      <c r="L192" s="654"/>
      <c r="M192" s="652"/>
      <c r="N192" s="652"/>
      <c r="O192" s="652"/>
      <c r="P192" s="652"/>
      <c r="Q192" s="655"/>
    </row>
    <row r="193" spans="1:17" ht="23.25">
      <c r="A193" s="656" t="s">
        <v>330</v>
      </c>
      <c r="B193" s="45"/>
      <c r="C193" s="45"/>
      <c r="D193" s="609"/>
      <c r="E193" s="609"/>
      <c r="F193" s="626"/>
      <c r="G193" s="617"/>
      <c r="H193" s="515"/>
      <c r="I193" s="515"/>
      <c r="J193" s="515"/>
      <c r="K193" s="652">
        <f>'STEPPED UP GENCO'!K39</f>
        <v>2.3456014945000003</v>
      </c>
      <c r="L193" s="651" t="s">
        <v>329</v>
      </c>
      <c r="M193" s="652"/>
      <c r="N193" s="652"/>
      <c r="O193" s="652"/>
      <c r="P193" s="650">
        <f>'STEPPED UP GENCO'!P39</f>
        <v>-3.6042255177499993</v>
      </c>
      <c r="Q193" s="653" t="s">
        <v>329</v>
      </c>
    </row>
    <row r="194" spans="1:17" ht="15">
      <c r="A194" s="627"/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278"/>
      <c r="M194" s="515"/>
      <c r="N194" s="515"/>
      <c r="O194" s="515"/>
      <c r="P194" s="515"/>
      <c r="Q194" s="657"/>
    </row>
    <row r="195" spans="1:17" ht="15">
      <c r="A195" s="627"/>
      <c r="B195" s="515"/>
      <c r="C195" s="515"/>
      <c r="D195" s="515"/>
      <c r="E195" s="515"/>
      <c r="F195" s="515"/>
      <c r="G195" s="515"/>
      <c r="H195" s="515"/>
      <c r="I195" s="515"/>
      <c r="J195" s="515"/>
      <c r="K195" s="515"/>
      <c r="L195" s="278"/>
      <c r="M195" s="515"/>
      <c r="N195" s="515"/>
      <c r="O195" s="515"/>
      <c r="P195" s="515"/>
      <c r="Q195" s="657"/>
    </row>
    <row r="196" spans="1:17" ht="15">
      <c r="A196" s="627"/>
      <c r="B196" s="515"/>
      <c r="C196" s="515"/>
      <c r="D196" s="515"/>
      <c r="E196" s="515"/>
      <c r="F196" s="515"/>
      <c r="G196" s="515"/>
      <c r="H196" s="515"/>
      <c r="I196" s="515"/>
      <c r="J196" s="515"/>
      <c r="K196" s="515"/>
      <c r="L196" s="278"/>
      <c r="M196" s="515"/>
      <c r="N196" s="515"/>
      <c r="O196" s="515"/>
      <c r="P196" s="515"/>
      <c r="Q196" s="657"/>
    </row>
    <row r="197" spans="1:17" ht="23.25">
      <c r="A197" s="627"/>
      <c r="B197" s="515"/>
      <c r="C197" s="515"/>
      <c r="D197" s="515"/>
      <c r="E197" s="515"/>
      <c r="F197" s="515"/>
      <c r="G197" s="515"/>
      <c r="H197" s="616"/>
      <c r="I197" s="616"/>
      <c r="J197" s="658" t="s">
        <v>332</v>
      </c>
      <c r="K197" s="659">
        <f>SUM(K191:K196)</f>
        <v>-23.972848487499995</v>
      </c>
      <c r="L197" s="658" t="s">
        <v>329</v>
      </c>
      <c r="M197" s="652"/>
      <c r="N197" s="652"/>
      <c r="O197" s="652"/>
      <c r="P197" s="659">
        <f>SUM(P191:P196)</f>
        <v>-4.407424321749999</v>
      </c>
      <c r="Q197" s="658" t="s">
        <v>329</v>
      </c>
    </row>
    <row r="198" spans="1:17" ht="13.5" thickBot="1">
      <c r="A198" s="628"/>
      <c r="B198" s="604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604"/>
      <c r="Q198" s="60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7" max="18" man="1"/>
    <brk id="16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="85" zoomScaleNormal="70" zoomScaleSheetLayoutView="85" zoomScalePageLayoutView="50" workbookViewId="0" topLeftCell="E58">
      <selection activeCell="L25" sqref="L25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238</v>
      </c>
      <c r="Q1" s="543" t="str">
        <f>NDPL!Q1</f>
        <v>DECEMBER-2016</v>
      </c>
    </row>
    <row r="2" ht="18.75" customHeight="1">
      <c r="A2" s="81" t="s">
        <v>239</v>
      </c>
    </row>
    <row r="3" ht="23.25">
      <c r="A3" s="187" t="s">
        <v>213</v>
      </c>
    </row>
    <row r="4" spans="1:16" ht="24" thickBot="1">
      <c r="A4" s="399" t="s">
        <v>214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62.2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01/01/2017</v>
      </c>
      <c r="H5" s="553" t="str">
        <f>NDPL!H5</f>
        <v>INTIAL READING 01/12/2016</v>
      </c>
      <c r="I5" s="553" t="s">
        <v>4</v>
      </c>
      <c r="J5" s="553" t="s">
        <v>5</v>
      </c>
      <c r="K5" s="553" t="s">
        <v>6</v>
      </c>
      <c r="L5" s="551" t="str">
        <f>NDPL!G5</f>
        <v>FINAL READING 01/01/2017</v>
      </c>
      <c r="M5" s="553" t="str">
        <f>NDPL!H5</f>
        <v>INTIAL READING 01/12/2016</v>
      </c>
      <c r="N5" s="553" t="s">
        <v>4</v>
      </c>
      <c r="O5" s="553" t="s">
        <v>5</v>
      </c>
      <c r="P5" s="553" t="s">
        <v>6</v>
      </c>
      <c r="Q5" s="554" t="s">
        <v>310</v>
      </c>
    </row>
    <row r="6" ht="14.25" thickBot="1" thickTop="1"/>
    <row r="7" spans="1:17" ht="18" customHeight="1" thickTop="1">
      <c r="A7" s="160"/>
      <c r="B7" s="161" t="s">
        <v>197</v>
      </c>
      <c r="C7" s="162"/>
      <c r="D7" s="162"/>
      <c r="E7" s="162"/>
      <c r="F7" s="162"/>
      <c r="G7" s="62"/>
      <c r="H7" s="660"/>
      <c r="I7" s="661"/>
      <c r="J7" s="661"/>
      <c r="K7" s="661"/>
      <c r="L7" s="662"/>
      <c r="M7" s="660"/>
      <c r="N7" s="660"/>
      <c r="O7" s="660"/>
      <c r="P7" s="660"/>
      <c r="Q7" s="588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63"/>
      <c r="I8" s="432"/>
      <c r="J8" s="432"/>
      <c r="K8" s="432"/>
      <c r="L8" s="664"/>
      <c r="M8" s="663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347</v>
      </c>
      <c r="F9" s="170">
        <v>200</v>
      </c>
      <c r="G9" s="457">
        <v>54595</v>
      </c>
      <c r="H9" s="458">
        <v>54790</v>
      </c>
      <c r="I9" s="432">
        <f aca="true" t="shared" si="0" ref="I9:I15">G9-H9</f>
        <v>-195</v>
      </c>
      <c r="J9" s="432">
        <f aca="true" t="shared" si="1" ref="J9:J69">$F9*I9</f>
        <v>-39000</v>
      </c>
      <c r="K9" s="432">
        <f aca="true" t="shared" si="2" ref="K9:K69">J9/1000000</f>
        <v>-0.039</v>
      </c>
      <c r="L9" s="457">
        <v>85497</v>
      </c>
      <c r="M9" s="458">
        <v>85481</v>
      </c>
      <c r="N9" s="432">
        <f aca="true" t="shared" si="3" ref="N9:N15">L9-M9</f>
        <v>16</v>
      </c>
      <c r="O9" s="432">
        <f aca="true" t="shared" si="4" ref="O9:O69">$F9*N9</f>
        <v>3200</v>
      </c>
      <c r="P9" s="432">
        <f aca="true" t="shared" si="5" ref="P9:P37">O9/1000000</f>
        <v>0.0032</v>
      </c>
      <c r="Q9" s="507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347</v>
      </c>
      <c r="F10" s="170">
        <v>100</v>
      </c>
      <c r="G10" s="341">
        <v>71423</v>
      </c>
      <c r="H10" s="342">
        <v>71835</v>
      </c>
      <c r="I10" s="432">
        <f t="shared" si="0"/>
        <v>-412</v>
      </c>
      <c r="J10" s="432">
        <f t="shared" si="1"/>
        <v>-41200</v>
      </c>
      <c r="K10" s="432">
        <f t="shared" si="2"/>
        <v>-0.0412</v>
      </c>
      <c r="L10" s="341">
        <v>139286</v>
      </c>
      <c r="M10" s="342">
        <v>139301</v>
      </c>
      <c r="N10" s="429">
        <f t="shared" si="3"/>
        <v>-15</v>
      </c>
      <c r="O10" s="429">
        <f t="shared" si="4"/>
        <v>-1500</v>
      </c>
      <c r="P10" s="429">
        <f t="shared" si="5"/>
        <v>-0.0015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347</v>
      </c>
      <c r="F11" s="170">
        <v>200</v>
      </c>
      <c r="G11" s="457">
        <v>974915</v>
      </c>
      <c r="H11" s="458">
        <v>975801</v>
      </c>
      <c r="I11" s="432">
        <f t="shared" si="0"/>
        <v>-886</v>
      </c>
      <c r="J11" s="432">
        <f t="shared" si="1"/>
        <v>-177200</v>
      </c>
      <c r="K11" s="432">
        <f t="shared" si="2"/>
        <v>-0.1772</v>
      </c>
      <c r="L11" s="457">
        <v>996528</v>
      </c>
      <c r="M11" s="458">
        <v>996535</v>
      </c>
      <c r="N11" s="432">
        <f t="shared" si="3"/>
        <v>-7</v>
      </c>
      <c r="O11" s="432">
        <f t="shared" si="4"/>
        <v>-1400</v>
      </c>
      <c r="P11" s="432">
        <f t="shared" si="5"/>
        <v>-0.0014</v>
      </c>
      <c r="Q11" s="510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347</v>
      </c>
      <c r="F12" s="170">
        <v>200</v>
      </c>
      <c r="G12" s="341">
        <v>5550</v>
      </c>
      <c r="H12" s="342">
        <v>3120</v>
      </c>
      <c r="I12" s="432">
        <f t="shared" si="0"/>
        <v>2430</v>
      </c>
      <c r="J12" s="432">
        <f t="shared" si="1"/>
        <v>486000</v>
      </c>
      <c r="K12" s="432">
        <f t="shared" si="2"/>
        <v>0.486</v>
      </c>
      <c r="L12" s="341">
        <v>885</v>
      </c>
      <c r="M12" s="342">
        <v>800</v>
      </c>
      <c r="N12" s="429">
        <f t="shared" si="3"/>
        <v>85</v>
      </c>
      <c r="O12" s="429">
        <f t="shared" si="4"/>
        <v>17000</v>
      </c>
      <c r="P12" s="429">
        <f t="shared" si="5"/>
        <v>0.017</v>
      </c>
      <c r="Q12" s="754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347</v>
      </c>
      <c r="F13" s="170">
        <v>800</v>
      </c>
      <c r="G13" s="341">
        <v>15920</v>
      </c>
      <c r="H13" s="342">
        <v>15512</v>
      </c>
      <c r="I13" s="432">
        <f>G13-H13</f>
        <v>408</v>
      </c>
      <c r="J13" s="432">
        <f t="shared" si="1"/>
        <v>326400</v>
      </c>
      <c r="K13" s="432">
        <f t="shared" si="2"/>
        <v>0.3264</v>
      </c>
      <c r="L13" s="341">
        <v>10514</v>
      </c>
      <c r="M13" s="342">
        <v>10514</v>
      </c>
      <c r="N13" s="429">
        <f>L13-M13</f>
        <v>0</v>
      </c>
      <c r="O13" s="429">
        <f t="shared" si="4"/>
        <v>0</v>
      </c>
      <c r="P13" s="429">
        <f t="shared" si="5"/>
        <v>0</v>
      </c>
      <c r="Q13" s="511"/>
    </row>
    <row r="14" spans="1:17" ht="18" customHeight="1">
      <c r="A14" s="163">
        <v>6</v>
      </c>
      <c r="B14" s="164" t="s">
        <v>374</v>
      </c>
      <c r="C14" s="165">
        <v>4864949</v>
      </c>
      <c r="D14" s="169" t="s">
        <v>12</v>
      </c>
      <c r="E14" s="259" t="s">
        <v>347</v>
      </c>
      <c r="F14" s="170">
        <v>2000</v>
      </c>
      <c r="G14" s="341">
        <v>14623</v>
      </c>
      <c r="H14" s="342">
        <v>14429</v>
      </c>
      <c r="I14" s="432">
        <f t="shared" si="0"/>
        <v>194</v>
      </c>
      <c r="J14" s="432">
        <f t="shared" si="1"/>
        <v>388000</v>
      </c>
      <c r="K14" s="432">
        <f t="shared" si="2"/>
        <v>0.388</v>
      </c>
      <c r="L14" s="341">
        <v>3801</v>
      </c>
      <c r="M14" s="342">
        <v>3801</v>
      </c>
      <c r="N14" s="429">
        <f t="shared" si="3"/>
        <v>0</v>
      </c>
      <c r="O14" s="429">
        <f t="shared" si="4"/>
        <v>0</v>
      </c>
      <c r="P14" s="429">
        <f t="shared" si="5"/>
        <v>0</v>
      </c>
      <c r="Q14" s="507"/>
    </row>
    <row r="15" spans="1:17" ht="18" customHeight="1">
      <c r="A15" s="163">
        <v>7</v>
      </c>
      <c r="B15" s="362" t="s">
        <v>396</v>
      </c>
      <c r="C15" s="365">
        <v>5128434</v>
      </c>
      <c r="D15" s="169" t="s">
        <v>12</v>
      </c>
      <c r="E15" s="259" t="s">
        <v>347</v>
      </c>
      <c r="F15" s="371">
        <v>800</v>
      </c>
      <c r="G15" s="341">
        <v>976166</v>
      </c>
      <c r="H15" s="342">
        <v>976714</v>
      </c>
      <c r="I15" s="432">
        <f t="shared" si="0"/>
        <v>-548</v>
      </c>
      <c r="J15" s="432">
        <f t="shared" si="1"/>
        <v>-438400</v>
      </c>
      <c r="K15" s="432">
        <f t="shared" si="2"/>
        <v>-0.4384</v>
      </c>
      <c r="L15" s="341">
        <v>988211</v>
      </c>
      <c r="M15" s="342">
        <v>988212</v>
      </c>
      <c r="N15" s="429">
        <f t="shared" si="3"/>
        <v>-1</v>
      </c>
      <c r="O15" s="429">
        <f t="shared" si="4"/>
        <v>-800</v>
      </c>
      <c r="P15" s="429">
        <f t="shared" si="5"/>
        <v>-0.0008</v>
      </c>
      <c r="Q15" s="469"/>
    </row>
    <row r="16" spans="1:17" ht="18" customHeight="1">
      <c r="A16" s="163">
        <v>8</v>
      </c>
      <c r="B16" s="362" t="s">
        <v>395</v>
      </c>
      <c r="C16" s="365">
        <v>4864998</v>
      </c>
      <c r="D16" s="169" t="s">
        <v>12</v>
      </c>
      <c r="E16" s="259" t="s">
        <v>347</v>
      </c>
      <c r="F16" s="371">
        <v>800</v>
      </c>
      <c r="G16" s="341">
        <v>990842</v>
      </c>
      <c r="H16" s="342">
        <v>993336</v>
      </c>
      <c r="I16" s="432">
        <f>G16-H16</f>
        <v>-2494</v>
      </c>
      <c r="J16" s="432">
        <f>$F16*I16</f>
        <v>-1995200</v>
      </c>
      <c r="K16" s="432">
        <f>J16/1000000</f>
        <v>-1.9952</v>
      </c>
      <c r="L16" s="341">
        <v>993855</v>
      </c>
      <c r="M16" s="342">
        <v>993857</v>
      </c>
      <c r="N16" s="429">
        <f>L16-M16</f>
        <v>-2</v>
      </c>
      <c r="O16" s="429">
        <f>$F16*N16</f>
        <v>-1600</v>
      </c>
      <c r="P16" s="429">
        <f>O16/1000000</f>
        <v>-0.0016</v>
      </c>
      <c r="Q16" s="469"/>
    </row>
    <row r="17" spans="1:17" ht="18" customHeight="1">
      <c r="A17" s="163">
        <v>9</v>
      </c>
      <c r="B17" s="362" t="s">
        <v>389</v>
      </c>
      <c r="C17" s="365">
        <v>4864993</v>
      </c>
      <c r="D17" s="169" t="s">
        <v>12</v>
      </c>
      <c r="E17" s="259" t="s">
        <v>347</v>
      </c>
      <c r="F17" s="371">
        <v>800</v>
      </c>
      <c r="G17" s="341">
        <v>994668</v>
      </c>
      <c r="H17" s="342">
        <v>995972</v>
      </c>
      <c r="I17" s="432">
        <f>G17-H17</f>
        <v>-1304</v>
      </c>
      <c r="J17" s="432">
        <f>$F17*I17</f>
        <v>-1043200</v>
      </c>
      <c r="K17" s="432">
        <f>J17/1000000</f>
        <v>-1.0432</v>
      </c>
      <c r="L17" s="341">
        <v>997713</v>
      </c>
      <c r="M17" s="342">
        <v>997715</v>
      </c>
      <c r="N17" s="429">
        <f>L17-M17</f>
        <v>-2</v>
      </c>
      <c r="O17" s="429">
        <f>$F17*N17</f>
        <v>-1600</v>
      </c>
      <c r="P17" s="429">
        <f>O17/1000000</f>
        <v>-0.0016</v>
      </c>
      <c r="Q17" s="509"/>
    </row>
    <row r="18" spans="1:17" ht="15.75" customHeight="1">
      <c r="A18" s="163">
        <v>10</v>
      </c>
      <c r="B18" s="362" t="s">
        <v>433</v>
      </c>
      <c r="C18" s="365">
        <v>5128447</v>
      </c>
      <c r="D18" s="169" t="s">
        <v>12</v>
      </c>
      <c r="E18" s="259" t="s">
        <v>347</v>
      </c>
      <c r="F18" s="371">
        <v>800</v>
      </c>
      <c r="G18" s="341">
        <v>981996</v>
      </c>
      <c r="H18" s="342">
        <v>982836</v>
      </c>
      <c r="I18" s="277">
        <f>G18-H18</f>
        <v>-840</v>
      </c>
      <c r="J18" s="277">
        <f t="shared" si="1"/>
        <v>-672000</v>
      </c>
      <c r="K18" s="277">
        <f t="shared" si="2"/>
        <v>-0.672</v>
      </c>
      <c r="L18" s="341">
        <v>994072</v>
      </c>
      <c r="M18" s="342">
        <v>994073</v>
      </c>
      <c r="N18" s="342">
        <f>L18-M18</f>
        <v>-1</v>
      </c>
      <c r="O18" s="342">
        <f t="shared" si="4"/>
        <v>-800</v>
      </c>
      <c r="P18" s="342">
        <f t="shared" si="5"/>
        <v>-0.0008</v>
      </c>
      <c r="Q18" s="509"/>
    </row>
    <row r="19" spans="1:17" ht="18" customHeight="1">
      <c r="A19" s="163"/>
      <c r="B19" s="171" t="s">
        <v>380</v>
      </c>
      <c r="C19" s="165"/>
      <c r="D19" s="169"/>
      <c r="E19" s="259"/>
      <c r="F19" s="170"/>
      <c r="G19" s="107"/>
      <c r="H19" s="401"/>
      <c r="I19" s="432"/>
      <c r="J19" s="432"/>
      <c r="K19" s="432"/>
      <c r="L19" s="402"/>
      <c r="M19" s="401"/>
      <c r="N19" s="429"/>
      <c r="O19" s="429"/>
      <c r="P19" s="429"/>
      <c r="Q19" s="469"/>
    </row>
    <row r="20" spans="1:17" ht="18" customHeight="1">
      <c r="A20" s="163">
        <v>11</v>
      </c>
      <c r="B20" s="164" t="s">
        <v>198</v>
      </c>
      <c r="C20" s="165">
        <v>4865124</v>
      </c>
      <c r="D20" s="166" t="s">
        <v>12</v>
      </c>
      <c r="E20" s="259" t="s">
        <v>347</v>
      </c>
      <c r="F20" s="170">
        <v>100</v>
      </c>
      <c r="G20" s="341">
        <v>3611</v>
      </c>
      <c r="H20" s="342">
        <v>3677</v>
      </c>
      <c r="I20" s="432">
        <f aca="true" t="shared" si="6" ref="I20:I29">G20-H20</f>
        <v>-66</v>
      </c>
      <c r="J20" s="432">
        <f t="shared" si="1"/>
        <v>-6600</v>
      </c>
      <c r="K20" s="432">
        <f t="shared" si="2"/>
        <v>-0.0066</v>
      </c>
      <c r="L20" s="341">
        <v>405209</v>
      </c>
      <c r="M20" s="342">
        <v>406294</v>
      </c>
      <c r="N20" s="429">
        <f aca="true" t="shared" si="7" ref="N20:N29">L20-M20</f>
        <v>-1085</v>
      </c>
      <c r="O20" s="429">
        <f t="shared" si="4"/>
        <v>-108500</v>
      </c>
      <c r="P20" s="429">
        <f t="shared" si="5"/>
        <v>-0.1085</v>
      </c>
      <c r="Q20" s="469"/>
    </row>
    <row r="21" spans="1:17" ht="13.5" customHeight="1">
      <c r="A21" s="163">
        <v>12</v>
      </c>
      <c r="B21" s="164" t="s">
        <v>199</v>
      </c>
      <c r="C21" s="165">
        <v>4865131</v>
      </c>
      <c r="D21" s="169" t="s">
        <v>12</v>
      </c>
      <c r="E21" s="259" t="s">
        <v>347</v>
      </c>
      <c r="F21" s="170">
        <v>75</v>
      </c>
      <c r="G21" s="341">
        <v>994363</v>
      </c>
      <c r="H21" s="342">
        <v>994459</v>
      </c>
      <c r="I21" s="483">
        <f>G21-H21</f>
        <v>-96</v>
      </c>
      <c r="J21" s="483">
        <f>$F21*I21</f>
        <v>-7200</v>
      </c>
      <c r="K21" s="483">
        <f>J21/1000000</f>
        <v>-0.0072</v>
      </c>
      <c r="L21" s="341">
        <v>5074</v>
      </c>
      <c r="M21" s="342">
        <v>6009</v>
      </c>
      <c r="N21" s="277">
        <f>L21-M21</f>
        <v>-935</v>
      </c>
      <c r="O21" s="277">
        <f>$F21*N21</f>
        <v>-70125</v>
      </c>
      <c r="P21" s="277">
        <f>O21/1000000</f>
        <v>-0.070125</v>
      </c>
      <c r="Q21" s="481"/>
    </row>
    <row r="22" spans="1:17" ht="18" customHeight="1">
      <c r="A22" s="163">
        <v>13</v>
      </c>
      <c r="B22" s="167" t="s">
        <v>200</v>
      </c>
      <c r="C22" s="165">
        <v>4865126</v>
      </c>
      <c r="D22" s="169" t="s">
        <v>12</v>
      </c>
      <c r="E22" s="259" t="s">
        <v>347</v>
      </c>
      <c r="F22" s="170">
        <v>100</v>
      </c>
      <c r="G22" s="341">
        <v>28391</v>
      </c>
      <c r="H22" s="342">
        <v>28419</v>
      </c>
      <c r="I22" s="432">
        <f t="shared" si="6"/>
        <v>-28</v>
      </c>
      <c r="J22" s="432">
        <f t="shared" si="1"/>
        <v>-2800</v>
      </c>
      <c r="K22" s="432">
        <f t="shared" si="2"/>
        <v>-0.0028</v>
      </c>
      <c r="L22" s="341">
        <v>383313</v>
      </c>
      <c r="M22" s="342">
        <v>383362</v>
      </c>
      <c r="N22" s="429">
        <f t="shared" si="7"/>
        <v>-49</v>
      </c>
      <c r="O22" s="429">
        <f t="shared" si="4"/>
        <v>-4900</v>
      </c>
      <c r="P22" s="429">
        <f t="shared" si="5"/>
        <v>-0.0049</v>
      </c>
      <c r="Q22" s="481" t="s">
        <v>476</v>
      </c>
    </row>
    <row r="23" spans="1:17" ht="18" customHeight="1">
      <c r="A23" s="163"/>
      <c r="B23" s="167"/>
      <c r="C23" s="165">
        <v>4865096</v>
      </c>
      <c r="D23" s="169" t="s">
        <v>12</v>
      </c>
      <c r="E23" s="259" t="s">
        <v>347</v>
      </c>
      <c r="F23" s="170">
        <v>100</v>
      </c>
      <c r="G23" s="341">
        <v>9537</v>
      </c>
      <c r="H23" s="342">
        <v>9537</v>
      </c>
      <c r="I23" s="432">
        <f>G23-H23</f>
        <v>0</v>
      </c>
      <c r="J23" s="432">
        <f>$F23*I23</f>
        <v>0</v>
      </c>
      <c r="K23" s="432">
        <f>J23/1000000</f>
        <v>0</v>
      </c>
      <c r="L23" s="341">
        <v>6352</v>
      </c>
      <c r="M23" s="342">
        <v>6549</v>
      </c>
      <c r="N23" s="429">
        <f>L23-M23</f>
        <v>-197</v>
      </c>
      <c r="O23" s="429">
        <f>$F23*N23</f>
        <v>-19700</v>
      </c>
      <c r="P23" s="429">
        <f>O23/1000000</f>
        <v>-0.0197</v>
      </c>
      <c r="Q23" s="481" t="s">
        <v>455</v>
      </c>
    </row>
    <row r="24" spans="1:17" ht="18" customHeight="1">
      <c r="A24" s="163">
        <v>14</v>
      </c>
      <c r="B24" s="164" t="s">
        <v>201</v>
      </c>
      <c r="C24" s="165">
        <v>4865178</v>
      </c>
      <c r="D24" s="169" t="s">
        <v>12</v>
      </c>
      <c r="E24" s="259" t="s">
        <v>347</v>
      </c>
      <c r="F24" s="170">
        <v>375</v>
      </c>
      <c r="G24" s="341">
        <v>998860</v>
      </c>
      <c r="H24" s="342">
        <v>998851</v>
      </c>
      <c r="I24" s="432">
        <f>G24-H24</f>
        <v>9</v>
      </c>
      <c r="J24" s="432">
        <f>$F24*I24</f>
        <v>3375</v>
      </c>
      <c r="K24" s="432">
        <f>J24/1000000</f>
        <v>0.003375</v>
      </c>
      <c r="L24" s="341">
        <v>1000400</v>
      </c>
      <c r="M24" s="342">
        <v>999988</v>
      </c>
      <c r="N24" s="429">
        <f>L24-M24</f>
        <v>412</v>
      </c>
      <c r="O24" s="429">
        <f>$F24*N24</f>
        <v>154500</v>
      </c>
      <c r="P24" s="429">
        <f>O24/1000000</f>
        <v>0.1545</v>
      </c>
      <c r="Q24" s="469"/>
    </row>
    <row r="25" spans="1:17" ht="18" customHeight="1">
      <c r="A25" s="163">
        <v>15</v>
      </c>
      <c r="B25" s="164" t="s">
        <v>202</v>
      </c>
      <c r="C25" s="165">
        <v>4865128</v>
      </c>
      <c r="D25" s="169" t="s">
        <v>12</v>
      </c>
      <c r="E25" s="259" t="s">
        <v>347</v>
      </c>
      <c r="F25" s="170">
        <v>100</v>
      </c>
      <c r="G25" s="341">
        <v>989657</v>
      </c>
      <c r="H25" s="342">
        <v>989716</v>
      </c>
      <c r="I25" s="432">
        <f t="shared" si="6"/>
        <v>-59</v>
      </c>
      <c r="J25" s="432">
        <f t="shared" si="1"/>
        <v>-5900</v>
      </c>
      <c r="K25" s="432">
        <f t="shared" si="2"/>
        <v>-0.0059</v>
      </c>
      <c r="L25" s="341">
        <v>317825</v>
      </c>
      <c r="M25" s="342">
        <v>318500</v>
      </c>
      <c r="N25" s="429">
        <f t="shared" si="7"/>
        <v>-675</v>
      </c>
      <c r="O25" s="429">
        <f t="shared" si="4"/>
        <v>-67500</v>
      </c>
      <c r="P25" s="429">
        <f t="shared" si="5"/>
        <v>-0.0675</v>
      </c>
      <c r="Q25" s="469"/>
    </row>
    <row r="26" spans="1:17" ht="18" customHeight="1">
      <c r="A26" s="163">
        <v>16</v>
      </c>
      <c r="B26" s="164" t="s">
        <v>203</v>
      </c>
      <c r="C26" s="165">
        <v>4865129</v>
      </c>
      <c r="D26" s="166" t="s">
        <v>12</v>
      </c>
      <c r="E26" s="259" t="s">
        <v>347</v>
      </c>
      <c r="F26" s="170">
        <v>100</v>
      </c>
      <c r="G26" s="341">
        <v>2926</v>
      </c>
      <c r="H26" s="342">
        <v>2970</v>
      </c>
      <c r="I26" s="432">
        <f t="shared" si="6"/>
        <v>-44</v>
      </c>
      <c r="J26" s="432">
        <f t="shared" si="1"/>
        <v>-4400</v>
      </c>
      <c r="K26" s="432">
        <f t="shared" si="2"/>
        <v>-0.0044</v>
      </c>
      <c r="L26" s="341">
        <v>200044</v>
      </c>
      <c r="M26" s="342">
        <v>200148</v>
      </c>
      <c r="N26" s="429">
        <f t="shared" si="7"/>
        <v>-104</v>
      </c>
      <c r="O26" s="429">
        <f t="shared" si="4"/>
        <v>-10400</v>
      </c>
      <c r="P26" s="429">
        <f t="shared" si="5"/>
        <v>-0.0104</v>
      </c>
      <c r="Q26" s="481" t="s">
        <v>476</v>
      </c>
    </row>
    <row r="27" spans="1:17" ht="18" customHeight="1">
      <c r="A27" s="163"/>
      <c r="B27" s="164"/>
      <c r="C27" s="165">
        <v>4865117</v>
      </c>
      <c r="D27" s="166" t="s">
        <v>12</v>
      </c>
      <c r="E27" s="259" t="s">
        <v>347</v>
      </c>
      <c r="F27" s="170">
        <v>100</v>
      </c>
      <c r="G27" s="341">
        <v>2532</v>
      </c>
      <c r="H27" s="342">
        <v>2532</v>
      </c>
      <c r="I27" s="432">
        <f t="shared" si="6"/>
        <v>0</v>
      </c>
      <c r="J27" s="432">
        <f t="shared" si="1"/>
        <v>0</v>
      </c>
      <c r="K27" s="432">
        <f t="shared" si="2"/>
        <v>0</v>
      </c>
      <c r="L27" s="341">
        <v>180787</v>
      </c>
      <c r="M27" s="342">
        <v>180573</v>
      </c>
      <c r="N27" s="429">
        <f t="shared" si="7"/>
        <v>214</v>
      </c>
      <c r="O27" s="429">
        <f t="shared" si="4"/>
        <v>21400</v>
      </c>
      <c r="P27" s="429">
        <f t="shared" si="5"/>
        <v>0.0214</v>
      </c>
      <c r="Q27" s="481" t="s">
        <v>455</v>
      </c>
    </row>
    <row r="28" spans="1:17" ht="18" customHeight="1">
      <c r="A28" s="163">
        <v>17</v>
      </c>
      <c r="B28" s="164" t="s">
        <v>204</v>
      </c>
      <c r="C28" s="165">
        <v>4865130</v>
      </c>
      <c r="D28" s="169" t="s">
        <v>12</v>
      </c>
      <c r="E28" s="259" t="s">
        <v>347</v>
      </c>
      <c r="F28" s="170">
        <v>100</v>
      </c>
      <c r="G28" s="341">
        <v>2760</v>
      </c>
      <c r="H28" s="342">
        <v>2829</v>
      </c>
      <c r="I28" s="432">
        <f t="shared" si="6"/>
        <v>-69</v>
      </c>
      <c r="J28" s="432">
        <f t="shared" si="1"/>
        <v>-6900</v>
      </c>
      <c r="K28" s="432">
        <f t="shared" si="2"/>
        <v>-0.0069</v>
      </c>
      <c r="L28" s="341">
        <v>258361</v>
      </c>
      <c r="M28" s="342">
        <v>257986</v>
      </c>
      <c r="N28" s="429">
        <f t="shared" si="7"/>
        <v>375</v>
      </c>
      <c r="O28" s="429">
        <f t="shared" si="4"/>
        <v>37500</v>
      </c>
      <c r="P28" s="429">
        <f t="shared" si="5"/>
        <v>0.0375</v>
      </c>
      <c r="Q28" s="469"/>
    </row>
    <row r="29" spans="1:17" ht="18" customHeight="1">
      <c r="A29" s="163">
        <v>18</v>
      </c>
      <c r="B29" s="164" t="s">
        <v>205</v>
      </c>
      <c r="C29" s="165">
        <v>4865132</v>
      </c>
      <c r="D29" s="169" t="s">
        <v>12</v>
      </c>
      <c r="E29" s="259" t="s">
        <v>347</v>
      </c>
      <c r="F29" s="170">
        <v>100</v>
      </c>
      <c r="G29" s="341">
        <v>81161</v>
      </c>
      <c r="H29" s="342">
        <v>81018</v>
      </c>
      <c r="I29" s="432">
        <f t="shared" si="6"/>
        <v>143</v>
      </c>
      <c r="J29" s="432">
        <f t="shared" si="1"/>
        <v>14300</v>
      </c>
      <c r="K29" s="432">
        <f t="shared" si="2"/>
        <v>0.0143</v>
      </c>
      <c r="L29" s="341">
        <v>717669</v>
      </c>
      <c r="M29" s="342">
        <v>715895</v>
      </c>
      <c r="N29" s="429">
        <f t="shared" si="7"/>
        <v>1774</v>
      </c>
      <c r="O29" s="429">
        <f t="shared" si="4"/>
        <v>177400</v>
      </c>
      <c r="P29" s="429">
        <f t="shared" si="5"/>
        <v>0.1774</v>
      </c>
      <c r="Q29" s="470"/>
    </row>
    <row r="30" spans="1:17" ht="18" customHeight="1">
      <c r="A30" s="163"/>
      <c r="B30" s="172" t="s">
        <v>206</v>
      </c>
      <c r="C30" s="165"/>
      <c r="D30" s="169"/>
      <c r="E30" s="259"/>
      <c r="F30" s="170"/>
      <c r="G30" s="107"/>
      <c r="H30" s="401"/>
      <c r="I30" s="432"/>
      <c r="J30" s="432"/>
      <c r="K30" s="432"/>
      <c r="L30" s="402"/>
      <c r="M30" s="401"/>
      <c r="N30" s="429"/>
      <c r="O30" s="429"/>
      <c r="P30" s="429"/>
      <c r="Q30" s="469"/>
    </row>
    <row r="31" spans="1:17" ht="18" customHeight="1">
      <c r="A31" s="163">
        <v>19</v>
      </c>
      <c r="B31" s="164" t="s">
        <v>207</v>
      </c>
      <c r="C31" s="165">
        <v>4865037</v>
      </c>
      <c r="D31" s="169" t="s">
        <v>12</v>
      </c>
      <c r="E31" s="259" t="s">
        <v>347</v>
      </c>
      <c r="F31" s="170">
        <v>1100</v>
      </c>
      <c r="G31" s="341">
        <v>999999</v>
      </c>
      <c r="H31" s="342">
        <v>999999</v>
      </c>
      <c r="I31" s="432">
        <f>G31-H31</f>
        <v>0</v>
      </c>
      <c r="J31" s="432">
        <f t="shared" si="1"/>
        <v>0</v>
      </c>
      <c r="K31" s="432">
        <f t="shared" si="2"/>
        <v>0</v>
      </c>
      <c r="L31" s="341">
        <v>102882</v>
      </c>
      <c r="M31" s="342">
        <v>103929</v>
      </c>
      <c r="N31" s="429">
        <f>L31-M31</f>
        <v>-1047</v>
      </c>
      <c r="O31" s="429">
        <f t="shared" si="4"/>
        <v>-1151700</v>
      </c>
      <c r="P31" s="429">
        <f t="shared" si="5"/>
        <v>-1.1517</v>
      </c>
      <c r="Q31" s="469"/>
    </row>
    <row r="32" spans="1:17" ht="18" customHeight="1">
      <c r="A32" s="163">
        <v>20</v>
      </c>
      <c r="B32" s="164" t="s">
        <v>208</v>
      </c>
      <c r="C32" s="165">
        <v>4865038</v>
      </c>
      <c r="D32" s="169" t="s">
        <v>12</v>
      </c>
      <c r="E32" s="259" t="s">
        <v>347</v>
      </c>
      <c r="F32" s="170">
        <v>1000</v>
      </c>
      <c r="G32" s="341">
        <v>999210</v>
      </c>
      <c r="H32" s="342">
        <v>999611</v>
      </c>
      <c r="I32" s="432">
        <f>G32-H32</f>
        <v>-401</v>
      </c>
      <c r="J32" s="432">
        <f t="shared" si="1"/>
        <v>-401000</v>
      </c>
      <c r="K32" s="432">
        <f t="shared" si="2"/>
        <v>-0.401</v>
      </c>
      <c r="L32" s="341">
        <v>44269</v>
      </c>
      <c r="M32" s="342">
        <v>44269</v>
      </c>
      <c r="N32" s="429">
        <f>L32-M32</f>
        <v>0</v>
      </c>
      <c r="O32" s="429">
        <f t="shared" si="4"/>
        <v>0</v>
      </c>
      <c r="P32" s="429">
        <f t="shared" si="5"/>
        <v>0</v>
      </c>
      <c r="Q32" s="469"/>
    </row>
    <row r="33" spans="1:17" ht="18" customHeight="1">
      <c r="A33" s="163">
        <v>21</v>
      </c>
      <c r="B33" s="164" t="s">
        <v>209</v>
      </c>
      <c r="C33" s="165">
        <v>4865039</v>
      </c>
      <c r="D33" s="169" t="s">
        <v>12</v>
      </c>
      <c r="E33" s="259" t="s">
        <v>347</v>
      </c>
      <c r="F33" s="170">
        <v>1100</v>
      </c>
      <c r="G33" s="341">
        <v>0</v>
      </c>
      <c r="H33" s="342">
        <v>0</v>
      </c>
      <c r="I33" s="432">
        <f>G33-H33</f>
        <v>0</v>
      </c>
      <c r="J33" s="432">
        <f t="shared" si="1"/>
        <v>0</v>
      </c>
      <c r="K33" s="432">
        <f t="shared" si="2"/>
        <v>0</v>
      </c>
      <c r="L33" s="341">
        <v>143800</v>
      </c>
      <c r="M33" s="342">
        <v>144872</v>
      </c>
      <c r="N33" s="429">
        <f>L33-M33</f>
        <v>-1072</v>
      </c>
      <c r="O33" s="429">
        <f t="shared" si="4"/>
        <v>-1179200</v>
      </c>
      <c r="P33" s="429">
        <f t="shared" si="5"/>
        <v>-1.1792</v>
      </c>
      <c r="Q33" s="469"/>
    </row>
    <row r="34" spans="1:17" ht="18" customHeight="1">
      <c r="A34" s="163">
        <v>22</v>
      </c>
      <c r="B34" s="167" t="s">
        <v>210</v>
      </c>
      <c r="C34" s="165">
        <v>4865040</v>
      </c>
      <c r="D34" s="169" t="s">
        <v>12</v>
      </c>
      <c r="E34" s="259" t="s">
        <v>347</v>
      </c>
      <c r="F34" s="170">
        <v>1000</v>
      </c>
      <c r="G34" s="341">
        <v>3295</v>
      </c>
      <c r="H34" s="342">
        <v>3531</v>
      </c>
      <c r="I34" s="483">
        <f>G34-H34</f>
        <v>-236</v>
      </c>
      <c r="J34" s="483">
        <f t="shared" si="1"/>
        <v>-236000</v>
      </c>
      <c r="K34" s="483">
        <f t="shared" si="2"/>
        <v>-0.236</v>
      </c>
      <c r="L34" s="341">
        <v>58516</v>
      </c>
      <c r="M34" s="342">
        <v>58516</v>
      </c>
      <c r="N34" s="277">
        <f>L34-M34</f>
        <v>0</v>
      </c>
      <c r="O34" s="277">
        <f t="shared" si="4"/>
        <v>0</v>
      </c>
      <c r="P34" s="277">
        <f t="shared" si="5"/>
        <v>0</v>
      </c>
      <c r="Q34" s="469"/>
    </row>
    <row r="35" spans="1:17" ht="18" customHeight="1">
      <c r="A35" s="163"/>
      <c r="B35" s="172"/>
      <c r="C35" s="165"/>
      <c r="D35" s="169"/>
      <c r="E35" s="259"/>
      <c r="F35" s="170"/>
      <c r="G35" s="107"/>
      <c r="H35" s="401"/>
      <c r="I35" s="432"/>
      <c r="J35" s="432"/>
      <c r="K35" s="665">
        <f>SUM(K31:K34)</f>
        <v>-0.637</v>
      </c>
      <c r="L35" s="402"/>
      <c r="M35" s="401"/>
      <c r="N35" s="429"/>
      <c r="O35" s="429"/>
      <c r="P35" s="666">
        <f>SUM(P31:P34)</f>
        <v>-2.3308999999999997</v>
      </c>
      <c r="Q35" s="469"/>
    </row>
    <row r="36" spans="1:17" ht="18" customHeight="1">
      <c r="A36" s="163"/>
      <c r="B36" s="171" t="s">
        <v>119</v>
      </c>
      <c r="C36" s="165"/>
      <c r="D36" s="166"/>
      <c r="E36" s="259"/>
      <c r="F36" s="170"/>
      <c r="G36" s="107"/>
      <c r="H36" s="401"/>
      <c r="I36" s="432"/>
      <c r="J36" s="432"/>
      <c r="K36" s="432"/>
      <c r="L36" s="402"/>
      <c r="M36" s="401"/>
      <c r="N36" s="429"/>
      <c r="O36" s="429"/>
      <c r="P36" s="429"/>
      <c r="Q36" s="469"/>
    </row>
    <row r="37" spans="1:17" ht="18" customHeight="1">
      <c r="A37" s="163">
        <v>23</v>
      </c>
      <c r="B37" s="768" t="s">
        <v>401</v>
      </c>
      <c r="C37" s="165">
        <v>4864845</v>
      </c>
      <c r="D37" s="164" t="s">
        <v>12</v>
      </c>
      <c r="E37" s="164" t="s">
        <v>347</v>
      </c>
      <c r="F37" s="170">
        <v>2000</v>
      </c>
      <c r="G37" s="341">
        <v>6439</v>
      </c>
      <c r="H37" s="342">
        <v>6439</v>
      </c>
      <c r="I37" s="432">
        <f aca="true" t="shared" si="8" ref="I37:I44">G37-H37</f>
        <v>0</v>
      </c>
      <c r="J37" s="432">
        <f t="shared" si="1"/>
        <v>0</v>
      </c>
      <c r="K37" s="432">
        <f t="shared" si="2"/>
        <v>0</v>
      </c>
      <c r="L37" s="341">
        <v>74966</v>
      </c>
      <c r="M37" s="342">
        <v>74966</v>
      </c>
      <c r="N37" s="429">
        <f aca="true" t="shared" si="9" ref="N37:N44">L37-M37</f>
        <v>0</v>
      </c>
      <c r="O37" s="429">
        <f t="shared" si="4"/>
        <v>0</v>
      </c>
      <c r="P37" s="429">
        <f t="shared" si="5"/>
        <v>0</v>
      </c>
      <c r="Q37" s="770"/>
    </row>
    <row r="38" spans="1:17" ht="18" customHeight="1">
      <c r="A38" s="163"/>
      <c r="B38" s="768"/>
      <c r="C38" s="165"/>
      <c r="D38" s="164"/>
      <c r="E38" s="164"/>
      <c r="F38" s="165"/>
      <c r="G38" s="341"/>
      <c r="H38" s="342"/>
      <c r="I38" s="432"/>
      <c r="J38" s="432"/>
      <c r="K38" s="432">
        <v>-0.096</v>
      </c>
      <c r="L38" s="341"/>
      <c r="M38" s="342"/>
      <c r="N38" s="429"/>
      <c r="O38" s="429"/>
      <c r="P38" s="429">
        <v>0</v>
      </c>
      <c r="Q38" s="771" t="s">
        <v>474</v>
      </c>
    </row>
    <row r="39" spans="1:17" ht="18" customHeight="1">
      <c r="A39" s="163"/>
      <c r="B39" s="768"/>
      <c r="C39" s="165">
        <v>4864955</v>
      </c>
      <c r="D39" s="164" t="s">
        <v>12</v>
      </c>
      <c r="E39" s="167" t="s">
        <v>347</v>
      </c>
      <c r="F39" s="167">
        <v>1000</v>
      </c>
      <c r="G39" s="457">
        <v>999952</v>
      </c>
      <c r="H39" s="458">
        <v>1000000</v>
      </c>
      <c r="I39" s="464">
        <f t="shared" si="8"/>
        <v>-48</v>
      </c>
      <c r="J39" s="464">
        <f>$F39*I39</f>
        <v>-48000</v>
      </c>
      <c r="K39" s="464">
        <f>J39/1000000</f>
        <v>-0.048</v>
      </c>
      <c r="L39" s="457">
        <v>0</v>
      </c>
      <c r="M39" s="458">
        <v>0</v>
      </c>
      <c r="N39" s="464">
        <f t="shared" si="9"/>
        <v>0</v>
      </c>
      <c r="O39" s="464">
        <f>$F39*N39</f>
        <v>0</v>
      </c>
      <c r="P39" s="464">
        <f>O39/1000000</f>
        <v>0</v>
      </c>
      <c r="Q39" s="769" t="s">
        <v>468</v>
      </c>
    </row>
    <row r="40" spans="1:17" ht="18">
      <c r="A40" s="163">
        <v>24</v>
      </c>
      <c r="B40" s="164" t="s">
        <v>182</v>
      </c>
      <c r="C40" s="165">
        <v>4864862</v>
      </c>
      <c r="D40" s="169" t="s">
        <v>12</v>
      </c>
      <c r="E40" s="259" t="s">
        <v>347</v>
      </c>
      <c r="F40" s="170">
        <v>1000</v>
      </c>
      <c r="G40" s="341">
        <v>15260</v>
      </c>
      <c r="H40" s="342">
        <v>15107</v>
      </c>
      <c r="I40" s="432">
        <f t="shared" si="8"/>
        <v>153</v>
      </c>
      <c r="J40" s="432">
        <f t="shared" si="1"/>
        <v>153000</v>
      </c>
      <c r="K40" s="432">
        <f t="shared" si="2"/>
        <v>0.153</v>
      </c>
      <c r="L40" s="341">
        <v>741</v>
      </c>
      <c r="M40" s="342">
        <v>741</v>
      </c>
      <c r="N40" s="429">
        <f t="shared" si="9"/>
        <v>0</v>
      </c>
      <c r="O40" s="429">
        <f t="shared" si="4"/>
        <v>0</v>
      </c>
      <c r="P40" s="429">
        <f>O40/1000000</f>
        <v>0</v>
      </c>
      <c r="Q40" s="476"/>
    </row>
    <row r="41" spans="1:17" ht="18" customHeight="1">
      <c r="A41" s="163">
        <v>25</v>
      </c>
      <c r="B41" s="167" t="s">
        <v>183</v>
      </c>
      <c r="C41" s="165">
        <v>4865142</v>
      </c>
      <c r="D41" s="169" t="s">
        <v>12</v>
      </c>
      <c r="E41" s="259" t="s">
        <v>347</v>
      </c>
      <c r="F41" s="170">
        <v>500</v>
      </c>
      <c r="G41" s="341">
        <v>906820</v>
      </c>
      <c r="H41" s="342">
        <v>906781</v>
      </c>
      <c r="I41" s="432">
        <f t="shared" si="8"/>
        <v>39</v>
      </c>
      <c r="J41" s="432">
        <f t="shared" si="1"/>
        <v>19500</v>
      </c>
      <c r="K41" s="432">
        <f t="shared" si="2"/>
        <v>0.0195</v>
      </c>
      <c r="L41" s="341">
        <v>61328</v>
      </c>
      <c r="M41" s="342">
        <v>61329</v>
      </c>
      <c r="N41" s="429">
        <f t="shared" si="9"/>
        <v>-1</v>
      </c>
      <c r="O41" s="429">
        <f t="shared" si="4"/>
        <v>-500</v>
      </c>
      <c r="P41" s="429">
        <f>O41/1000000</f>
        <v>-0.0005</v>
      </c>
      <c r="Q41" s="476"/>
    </row>
    <row r="42" spans="1:17" ht="18" customHeight="1">
      <c r="A42" s="163">
        <v>26</v>
      </c>
      <c r="B42" s="167" t="s">
        <v>409</v>
      </c>
      <c r="C42" s="165">
        <v>5128435</v>
      </c>
      <c r="D42" s="169" t="s">
        <v>12</v>
      </c>
      <c r="E42" s="259" t="s">
        <v>347</v>
      </c>
      <c r="F42" s="170">
        <v>400</v>
      </c>
      <c r="G42" s="341">
        <v>994836</v>
      </c>
      <c r="H42" s="342">
        <v>994836</v>
      </c>
      <c r="I42" s="483">
        <f t="shared" si="8"/>
        <v>0</v>
      </c>
      <c r="J42" s="483">
        <f>$F42*I42</f>
        <v>0</v>
      </c>
      <c r="K42" s="483">
        <f>J42/1000000</f>
        <v>0</v>
      </c>
      <c r="L42" s="341">
        <v>2916</v>
      </c>
      <c r="M42" s="342">
        <v>2916</v>
      </c>
      <c r="N42" s="277">
        <f t="shared" si="9"/>
        <v>0</v>
      </c>
      <c r="O42" s="277">
        <f>$F42*N42</f>
        <v>0</v>
      </c>
      <c r="P42" s="277">
        <f>O42/1000000</f>
        <v>0</v>
      </c>
      <c r="Q42" s="466"/>
    </row>
    <row r="43" spans="1:17" ht="18" customHeight="1">
      <c r="A43" s="163"/>
      <c r="B43" s="167"/>
      <c r="C43" s="165"/>
      <c r="D43" s="169"/>
      <c r="E43" s="259"/>
      <c r="F43" s="165"/>
      <c r="G43" s="341"/>
      <c r="H43" s="342"/>
      <c r="I43" s="483"/>
      <c r="J43" s="483"/>
      <c r="K43" s="483">
        <v>-0.034</v>
      </c>
      <c r="L43" s="341"/>
      <c r="M43" s="342"/>
      <c r="N43" s="277"/>
      <c r="O43" s="277"/>
      <c r="P43" s="277">
        <v>0</v>
      </c>
      <c r="Q43" s="771" t="s">
        <v>474</v>
      </c>
    </row>
    <row r="44" spans="1:17" ht="18" customHeight="1">
      <c r="A44" s="324"/>
      <c r="B44" s="355"/>
      <c r="C44" s="165">
        <v>4864961</v>
      </c>
      <c r="D44" s="127" t="s">
        <v>12</v>
      </c>
      <c r="E44" s="96" t="s">
        <v>347</v>
      </c>
      <c r="F44" s="322">
        <v>500</v>
      </c>
      <c r="G44" s="341">
        <v>999935</v>
      </c>
      <c r="H44" s="342">
        <v>1000000</v>
      </c>
      <c r="I44" s="283">
        <f t="shared" si="8"/>
        <v>-65</v>
      </c>
      <c r="J44" s="283">
        <f>$F44*I44</f>
        <v>-32500</v>
      </c>
      <c r="K44" s="283">
        <f>J44/1000000</f>
        <v>-0.0325</v>
      </c>
      <c r="L44" s="341">
        <v>0</v>
      </c>
      <c r="M44" s="342">
        <v>0</v>
      </c>
      <c r="N44" s="283">
        <f t="shared" si="9"/>
        <v>0</v>
      </c>
      <c r="O44" s="283">
        <f>$F44*N44</f>
        <v>0</v>
      </c>
      <c r="P44" s="283">
        <f>O44/1000000</f>
        <v>0</v>
      </c>
      <c r="Q44" s="466" t="s">
        <v>467</v>
      </c>
    </row>
    <row r="45" spans="1:17" ht="18" customHeight="1">
      <c r="A45" s="163"/>
      <c r="B45" s="172" t="s">
        <v>187</v>
      </c>
      <c r="C45" s="165"/>
      <c r="D45" s="169"/>
      <c r="E45" s="259"/>
      <c r="F45" s="170"/>
      <c r="G45" s="107"/>
      <c r="H45" s="401"/>
      <c r="I45" s="432"/>
      <c r="J45" s="432"/>
      <c r="K45" s="432"/>
      <c r="L45" s="402"/>
      <c r="M45" s="401"/>
      <c r="N45" s="429"/>
      <c r="O45" s="429"/>
      <c r="P45" s="429"/>
      <c r="Q45" s="512"/>
    </row>
    <row r="46" spans="1:17" ht="17.25" customHeight="1">
      <c r="A46" s="163">
        <v>27</v>
      </c>
      <c r="B46" s="164" t="s">
        <v>400</v>
      </c>
      <c r="C46" s="165">
        <v>4864892</v>
      </c>
      <c r="D46" s="169" t="s">
        <v>12</v>
      </c>
      <c r="E46" s="259" t="s">
        <v>347</v>
      </c>
      <c r="F46" s="170">
        <v>-500</v>
      </c>
      <c r="G46" s="341">
        <v>999175</v>
      </c>
      <c r="H46" s="342">
        <v>999245</v>
      </c>
      <c r="I46" s="432">
        <f>G46-H46</f>
        <v>-70</v>
      </c>
      <c r="J46" s="432">
        <f t="shared" si="1"/>
        <v>35000</v>
      </c>
      <c r="K46" s="432">
        <f t="shared" si="2"/>
        <v>0.035</v>
      </c>
      <c r="L46" s="341">
        <v>16688</v>
      </c>
      <c r="M46" s="342">
        <v>17069</v>
      </c>
      <c r="N46" s="429">
        <f>L46-M46</f>
        <v>-381</v>
      </c>
      <c r="O46" s="429">
        <f t="shared" si="4"/>
        <v>190500</v>
      </c>
      <c r="P46" s="429">
        <f>O46/1000000</f>
        <v>0.1905</v>
      </c>
      <c r="Q46" s="512"/>
    </row>
    <row r="47" spans="1:16" ht="17.25" customHeight="1">
      <c r="A47" s="163">
        <v>28</v>
      </c>
      <c r="B47" s="164" t="s">
        <v>403</v>
      </c>
      <c r="C47" s="165">
        <v>4865048</v>
      </c>
      <c r="D47" s="169" t="s">
        <v>12</v>
      </c>
      <c r="E47" s="259" t="s">
        <v>347</v>
      </c>
      <c r="F47" s="168">
        <v>-250</v>
      </c>
      <c r="G47" s="341">
        <v>999871</v>
      </c>
      <c r="H47" s="342">
        <v>999871</v>
      </c>
      <c r="I47" s="483">
        <f>G47-H47</f>
        <v>0</v>
      </c>
      <c r="J47" s="483">
        <f>$F47*I47</f>
        <v>0</v>
      </c>
      <c r="K47" s="483">
        <f>J47/1000000</f>
        <v>0</v>
      </c>
      <c r="L47" s="341">
        <v>999883</v>
      </c>
      <c r="M47" s="342">
        <v>999883</v>
      </c>
      <c r="N47" s="277">
        <f>L47-M47</f>
        <v>0</v>
      </c>
      <c r="O47" s="277">
        <f>$F47*N47</f>
        <v>0</v>
      </c>
      <c r="P47" s="277">
        <f>O47/1000000</f>
        <v>0</v>
      </c>
    </row>
    <row r="48" spans="1:17" ht="17.25" customHeight="1" thickBot="1">
      <c r="A48" s="163">
        <v>29</v>
      </c>
      <c r="B48" s="164" t="s">
        <v>119</v>
      </c>
      <c r="C48" s="176">
        <v>4902508</v>
      </c>
      <c r="D48" s="169" t="s">
        <v>12</v>
      </c>
      <c r="E48" s="259" t="s">
        <v>347</v>
      </c>
      <c r="F48" s="745">
        <v>833.33</v>
      </c>
      <c r="G48" s="341">
        <v>0</v>
      </c>
      <c r="H48" s="342">
        <v>0</v>
      </c>
      <c r="I48" s="432">
        <f>G48-H48</f>
        <v>0</v>
      </c>
      <c r="J48" s="432">
        <f>$F48*I48</f>
        <v>0</v>
      </c>
      <c r="K48" s="432">
        <f>J48/1000000</f>
        <v>0</v>
      </c>
      <c r="L48" s="341">
        <v>999580</v>
      </c>
      <c r="M48" s="342">
        <v>999580</v>
      </c>
      <c r="N48" s="429">
        <f>L48-M48</f>
        <v>0</v>
      </c>
      <c r="O48" s="429">
        <f>$F48*N48</f>
        <v>0</v>
      </c>
      <c r="P48" s="429">
        <f>O48/1000000</f>
        <v>0</v>
      </c>
      <c r="Q48" s="746"/>
    </row>
    <row r="49" spans="1:2" ht="16.5" customHeight="1" thickBot="1" thickTop="1">
      <c r="A49" s="163"/>
      <c r="B49" s="460"/>
    </row>
    <row r="50" spans="1:17" ht="18" customHeight="1" thickTop="1">
      <c r="A50" s="162"/>
      <c r="B50" s="164"/>
      <c r="C50" s="165"/>
      <c r="D50" s="166"/>
      <c r="E50" s="259"/>
      <c r="F50" s="165"/>
      <c r="G50" s="165"/>
      <c r="H50" s="401"/>
      <c r="I50" s="401"/>
      <c r="J50" s="401"/>
      <c r="K50" s="401"/>
      <c r="L50" s="541"/>
      <c r="M50" s="401"/>
      <c r="N50" s="401"/>
      <c r="O50" s="401"/>
      <c r="P50" s="401"/>
      <c r="Q50" s="477"/>
    </row>
    <row r="51" spans="1:17" ht="21" customHeight="1" thickBot="1">
      <c r="A51" s="183"/>
      <c r="B51" s="404"/>
      <c r="C51" s="176"/>
      <c r="D51" s="178"/>
      <c r="E51" s="175"/>
      <c r="F51" s="176"/>
      <c r="G51" s="176"/>
      <c r="H51" s="542"/>
      <c r="I51" s="542"/>
      <c r="J51" s="542"/>
      <c r="K51" s="542"/>
      <c r="L51" s="542"/>
      <c r="M51" s="542"/>
      <c r="N51" s="542"/>
      <c r="O51" s="542"/>
      <c r="P51" s="542"/>
      <c r="Q51" s="543" t="str">
        <f>NDPL!Q1</f>
        <v>DECEMBER-2016</v>
      </c>
    </row>
    <row r="52" spans="1:17" ht="21.75" customHeight="1" thickTop="1">
      <c r="A52" s="160"/>
      <c r="B52" s="407" t="s">
        <v>349</v>
      </c>
      <c r="C52" s="165"/>
      <c r="D52" s="166"/>
      <c r="E52" s="259"/>
      <c r="F52" s="165"/>
      <c r="G52" s="408"/>
      <c r="H52" s="401"/>
      <c r="I52" s="401"/>
      <c r="J52" s="401"/>
      <c r="K52" s="401"/>
      <c r="L52" s="408"/>
      <c r="M52" s="401"/>
      <c r="N52" s="401"/>
      <c r="O52" s="401"/>
      <c r="P52" s="544"/>
      <c r="Q52" s="545"/>
    </row>
    <row r="53" spans="1:17" ht="21" customHeight="1">
      <c r="A53" s="163"/>
      <c r="B53" s="459" t="s">
        <v>393</v>
      </c>
      <c r="C53" s="165"/>
      <c r="D53" s="166"/>
      <c r="E53" s="259"/>
      <c r="F53" s="165"/>
      <c r="G53" s="107"/>
      <c r="H53" s="401"/>
      <c r="I53" s="401"/>
      <c r="J53" s="401"/>
      <c r="K53" s="401"/>
      <c r="L53" s="107"/>
      <c r="M53" s="401"/>
      <c r="N53" s="401"/>
      <c r="O53" s="401"/>
      <c r="P53" s="401"/>
      <c r="Q53" s="546"/>
    </row>
    <row r="54" spans="1:17" ht="18">
      <c r="A54" s="163">
        <v>30</v>
      </c>
      <c r="B54" s="164" t="s">
        <v>394</v>
      </c>
      <c r="C54" s="165">
        <v>5128418</v>
      </c>
      <c r="D54" s="169" t="s">
        <v>12</v>
      </c>
      <c r="E54" s="259" t="s">
        <v>347</v>
      </c>
      <c r="F54" s="165">
        <v>-1000</v>
      </c>
      <c r="G54" s="341">
        <v>944985</v>
      </c>
      <c r="H54" s="342">
        <v>946295</v>
      </c>
      <c r="I54" s="429">
        <f>G54-H54</f>
        <v>-1310</v>
      </c>
      <c r="J54" s="429">
        <f t="shared" si="1"/>
        <v>1310000</v>
      </c>
      <c r="K54" s="429">
        <f t="shared" si="2"/>
        <v>1.31</v>
      </c>
      <c r="L54" s="341">
        <v>971331</v>
      </c>
      <c r="M54" s="342">
        <v>971331</v>
      </c>
      <c r="N54" s="429">
        <f>L54-M54</f>
        <v>0</v>
      </c>
      <c r="O54" s="429">
        <f t="shared" si="4"/>
        <v>0</v>
      </c>
      <c r="P54" s="429">
        <f>O54/1000000</f>
        <v>0</v>
      </c>
      <c r="Q54" s="547"/>
    </row>
    <row r="55" spans="1:17" ht="18">
      <c r="A55" s="163">
        <v>31</v>
      </c>
      <c r="B55" s="164" t="s">
        <v>405</v>
      </c>
      <c r="C55" s="165">
        <v>5128457</v>
      </c>
      <c r="D55" s="169" t="s">
        <v>12</v>
      </c>
      <c r="E55" s="259" t="s">
        <v>347</v>
      </c>
      <c r="F55" s="165">
        <v>-1000</v>
      </c>
      <c r="G55" s="341">
        <v>996497</v>
      </c>
      <c r="H55" s="342">
        <v>998988</v>
      </c>
      <c r="I55" s="283">
        <f>G55-H55</f>
        <v>-2491</v>
      </c>
      <c r="J55" s="283">
        <f>$F55*I55</f>
        <v>2491000</v>
      </c>
      <c r="K55" s="283">
        <f>J55/1000000</f>
        <v>2.491</v>
      </c>
      <c r="L55" s="341">
        <v>0</v>
      </c>
      <c r="M55" s="342">
        <v>0</v>
      </c>
      <c r="N55" s="283">
        <f>L55-M55</f>
        <v>0</v>
      </c>
      <c r="O55" s="283">
        <f>$F55*N55</f>
        <v>0</v>
      </c>
      <c r="P55" s="283">
        <f>O55/1000000</f>
        <v>0</v>
      </c>
      <c r="Q55" s="547" t="s">
        <v>458</v>
      </c>
    </row>
    <row r="56" spans="1:17" ht="18">
      <c r="A56" s="163"/>
      <c r="B56" s="459" t="s">
        <v>397</v>
      </c>
      <c r="C56" s="165"/>
      <c r="D56" s="169"/>
      <c r="E56" s="259"/>
      <c r="F56" s="165"/>
      <c r="G56" s="341"/>
      <c r="H56" s="342"/>
      <c r="I56" s="429"/>
      <c r="J56" s="429"/>
      <c r="K56" s="429"/>
      <c r="L56" s="341"/>
      <c r="M56" s="342"/>
      <c r="N56" s="429"/>
      <c r="O56" s="429"/>
      <c r="P56" s="429"/>
      <c r="Q56" s="547"/>
    </row>
    <row r="57" spans="1:17" ht="18">
      <c r="A57" s="163">
        <v>32</v>
      </c>
      <c r="B57" s="164" t="s">
        <v>394</v>
      </c>
      <c r="C57" s="165">
        <v>4864891</v>
      </c>
      <c r="D57" s="169" t="s">
        <v>12</v>
      </c>
      <c r="E57" s="259" t="s">
        <v>347</v>
      </c>
      <c r="F57" s="165">
        <v>-2000</v>
      </c>
      <c r="G57" s="341">
        <v>999610</v>
      </c>
      <c r="H57" s="342">
        <v>999905</v>
      </c>
      <c r="I57" s="429">
        <f>G57-H57</f>
        <v>-295</v>
      </c>
      <c r="J57" s="429">
        <f>$F57*I57</f>
        <v>590000</v>
      </c>
      <c r="K57" s="429">
        <f>J57/1000000</f>
        <v>0.59</v>
      </c>
      <c r="L57" s="341">
        <v>0</v>
      </c>
      <c r="M57" s="342">
        <v>0</v>
      </c>
      <c r="N57" s="429">
        <f>L57-M57</f>
        <v>0</v>
      </c>
      <c r="O57" s="429">
        <f>$F57*N57</f>
        <v>0</v>
      </c>
      <c r="P57" s="429">
        <f>O57/1000000</f>
        <v>0</v>
      </c>
      <c r="Q57" s="547" t="s">
        <v>459</v>
      </c>
    </row>
    <row r="58" spans="1:17" ht="18">
      <c r="A58" s="163">
        <v>33</v>
      </c>
      <c r="B58" s="164" t="s">
        <v>405</v>
      </c>
      <c r="C58" s="165">
        <v>5128428</v>
      </c>
      <c r="D58" s="169" t="s">
        <v>12</v>
      </c>
      <c r="E58" s="259" t="s">
        <v>347</v>
      </c>
      <c r="F58" s="165">
        <v>-1000</v>
      </c>
      <c r="G58" s="341">
        <v>975791</v>
      </c>
      <c r="H58" s="342">
        <v>976436</v>
      </c>
      <c r="I58" s="429">
        <f>G58-H58</f>
        <v>-645</v>
      </c>
      <c r="J58" s="429">
        <f>$F58*I58</f>
        <v>645000</v>
      </c>
      <c r="K58" s="429">
        <f>J58/1000000</f>
        <v>0.645</v>
      </c>
      <c r="L58" s="341">
        <v>990447</v>
      </c>
      <c r="M58" s="342">
        <v>990447</v>
      </c>
      <c r="N58" s="429">
        <f>L58-M58</f>
        <v>0</v>
      </c>
      <c r="O58" s="429">
        <f>$F58*N58</f>
        <v>0</v>
      </c>
      <c r="P58" s="429">
        <f>O58/1000000</f>
        <v>0</v>
      </c>
      <c r="Q58" s="547"/>
    </row>
    <row r="59" spans="1:17" ht="18" customHeight="1">
      <c r="A59" s="163"/>
      <c r="B59" s="171" t="s">
        <v>188</v>
      </c>
      <c r="C59" s="165"/>
      <c r="D59" s="166"/>
      <c r="E59" s="259"/>
      <c r="F59" s="170"/>
      <c r="G59" s="107"/>
      <c r="H59" s="401"/>
      <c r="I59" s="401"/>
      <c r="J59" s="401"/>
      <c r="K59" s="401"/>
      <c r="L59" s="402"/>
      <c r="M59" s="401"/>
      <c r="N59" s="401"/>
      <c r="O59" s="401"/>
      <c r="P59" s="401"/>
      <c r="Q59" s="469"/>
    </row>
    <row r="60" spans="1:17" ht="18">
      <c r="A60" s="163">
        <v>34</v>
      </c>
      <c r="B60" s="173" t="s">
        <v>212</v>
      </c>
      <c r="C60" s="165">
        <v>4865133</v>
      </c>
      <c r="D60" s="169" t="s">
        <v>12</v>
      </c>
      <c r="E60" s="259" t="s">
        <v>347</v>
      </c>
      <c r="F60" s="170">
        <v>100</v>
      </c>
      <c r="G60" s="341">
        <v>380362</v>
      </c>
      <c r="H60" s="342">
        <v>376176</v>
      </c>
      <c r="I60" s="429">
        <f>G60-H60</f>
        <v>4186</v>
      </c>
      <c r="J60" s="429">
        <f t="shared" si="1"/>
        <v>418600</v>
      </c>
      <c r="K60" s="429">
        <f t="shared" si="2"/>
        <v>0.4186</v>
      </c>
      <c r="L60" s="341">
        <v>49059</v>
      </c>
      <c r="M60" s="342">
        <v>49059</v>
      </c>
      <c r="N60" s="429">
        <f>L60-M60</f>
        <v>0</v>
      </c>
      <c r="O60" s="429">
        <f t="shared" si="4"/>
        <v>0</v>
      </c>
      <c r="P60" s="429">
        <f>O60/1000000</f>
        <v>0</v>
      </c>
      <c r="Q60" s="469"/>
    </row>
    <row r="61" spans="1:17" ht="18" customHeight="1">
      <c r="A61" s="163"/>
      <c r="B61" s="171" t="s">
        <v>190</v>
      </c>
      <c r="C61" s="165"/>
      <c r="D61" s="169"/>
      <c r="E61" s="259"/>
      <c r="F61" s="170"/>
      <c r="G61" s="107"/>
      <c r="H61" s="401"/>
      <c r="I61" s="429"/>
      <c r="J61" s="429"/>
      <c r="K61" s="429"/>
      <c r="L61" s="402"/>
      <c r="M61" s="401"/>
      <c r="N61" s="429"/>
      <c r="O61" s="429"/>
      <c r="P61" s="429"/>
      <c r="Q61" s="469"/>
    </row>
    <row r="62" spans="1:17" ht="18" customHeight="1">
      <c r="A62" s="163">
        <v>35</v>
      </c>
      <c r="B62" s="164" t="s">
        <v>177</v>
      </c>
      <c r="C62" s="165">
        <v>4865076</v>
      </c>
      <c r="D62" s="169" t="s">
        <v>12</v>
      </c>
      <c r="E62" s="259" t="s">
        <v>347</v>
      </c>
      <c r="F62" s="170">
        <v>100</v>
      </c>
      <c r="G62" s="341">
        <v>4933</v>
      </c>
      <c r="H62" s="342">
        <v>4930</v>
      </c>
      <c r="I62" s="429">
        <f>G62-H62</f>
        <v>3</v>
      </c>
      <c r="J62" s="429">
        <f t="shared" si="1"/>
        <v>300</v>
      </c>
      <c r="K62" s="429">
        <f t="shared" si="2"/>
        <v>0.0003</v>
      </c>
      <c r="L62" s="341">
        <v>26855</v>
      </c>
      <c r="M62" s="342">
        <v>26603</v>
      </c>
      <c r="N62" s="429">
        <f>L62-M62</f>
        <v>252</v>
      </c>
      <c r="O62" s="429">
        <f t="shared" si="4"/>
        <v>25200</v>
      </c>
      <c r="P62" s="429">
        <f>O62/1000000</f>
        <v>0.0252</v>
      </c>
      <c r="Q62" s="469"/>
    </row>
    <row r="63" spans="1:17" ht="18" customHeight="1">
      <c r="A63" s="163">
        <v>36</v>
      </c>
      <c r="B63" s="167" t="s">
        <v>191</v>
      </c>
      <c r="C63" s="165">
        <v>4865077</v>
      </c>
      <c r="D63" s="169" t="s">
        <v>12</v>
      </c>
      <c r="E63" s="259" t="s">
        <v>347</v>
      </c>
      <c r="F63" s="170">
        <v>100</v>
      </c>
      <c r="G63" s="107"/>
      <c r="H63" s="401"/>
      <c r="I63" s="429">
        <f>G63-H63</f>
        <v>0</v>
      </c>
      <c r="J63" s="429">
        <f t="shared" si="1"/>
        <v>0</v>
      </c>
      <c r="K63" s="429">
        <f t="shared" si="2"/>
        <v>0</v>
      </c>
      <c r="L63" s="402"/>
      <c r="M63" s="401"/>
      <c r="N63" s="429">
        <f>L63-M63</f>
        <v>0</v>
      </c>
      <c r="O63" s="429">
        <f t="shared" si="4"/>
        <v>0</v>
      </c>
      <c r="P63" s="429">
        <f>O63/1000000</f>
        <v>0</v>
      </c>
      <c r="Q63" s="469"/>
    </row>
    <row r="64" spans="1:17" ht="18" customHeight="1">
      <c r="A64" s="163"/>
      <c r="B64" s="171" t="s">
        <v>171</v>
      </c>
      <c r="C64" s="165"/>
      <c r="D64" s="169"/>
      <c r="E64" s="259"/>
      <c r="F64" s="170"/>
      <c r="G64" s="107"/>
      <c r="H64" s="401"/>
      <c r="I64" s="429"/>
      <c r="J64" s="429"/>
      <c r="K64" s="429"/>
      <c r="L64" s="402"/>
      <c r="M64" s="401"/>
      <c r="N64" s="429"/>
      <c r="O64" s="429"/>
      <c r="P64" s="429"/>
      <c r="Q64" s="469"/>
    </row>
    <row r="65" spans="1:17" ht="18" customHeight="1">
      <c r="A65" s="163">
        <v>37</v>
      </c>
      <c r="B65" s="164" t="s">
        <v>184</v>
      </c>
      <c r="C65" s="165">
        <v>4865093</v>
      </c>
      <c r="D65" s="169" t="s">
        <v>12</v>
      </c>
      <c r="E65" s="259" t="s">
        <v>347</v>
      </c>
      <c r="F65" s="170">
        <v>100</v>
      </c>
      <c r="G65" s="341">
        <v>79645</v>
      </c>
      <c r="H65" s="342">
        <v>79611</v>
      </c>
      <c r="I65" s="429">
        <f>G65-H65</f>
        <v>34</v>
      </c>
      <c r="J65" s="429">
        <f t="shared" si="1"/>
        <v>3400</v>
      </c>
      <c r="K65" s="429">
        <f t="shared" si="2"/>
        <v>0.0034</v>
      </c>
      <c r="L65" s="341">
        <v>70842</v>
      </c>
      <c r="M65" s="342">
        <v>70842</v>
      </c>
      <c r="N65" s="429">
        <f>L65-M65</f>
        <v>0</v>
      </c>
      <c r="O65" s="429">
        <f t="shared" si="4"/>
        <v>0</v>
      </c>
      <c r="P65" s="429">
        <f>O65/1000000</f>
        <v>0</v>
      </c>
      <c r="Q65" s="469"/>
    </row>
    <row r="66" spans="1:17" ht="19.5" customHeight="1">
      <c r="A66" s="163">
        <v>38</v>
      </c>
      <c r="B66" s="167" t="s">
        <v>185</v>
      </c>
      <c r="C66" s="165">
        <v>4865094</v>
      </c>
      <c r="D66" s="169" t="s">
        <v>12</v>
      </c>
      <c r="E66" s="259" t="s">
        <v>347</v>
      </c>
      <c r="F66" s="170">
        <v>100</v>
      </c>
      <c r="G66" s="341">
        <v>91882</v>
      </c>
      <c r="H66" s="342">
        <v>90935</v>
      </c>
      <c r="I66" s="429">
        <f>G66-H66</f>
        <v>947</v>
      </c>
      <c r="J66" s="429">
        <f t="shared" si="1"/>
        <v>94700</v>
      </c>
      <c r="K66" s="429">
        <f t="shared" si="2"/>
        <v>0.0947</v>
      </c>
      <c r="L66" s="341">
        <v>71214</v>
      </c>
      <c r="M66" s="342">
        <v>71213</v>
      </c>
      <c r="N66" s="429">
        <f>L66-M66</f>
        <v>1</v>
      </c>
      <c r="O66" s="429">
        <f t="shared" si="4"/>
        <v>100</v>
      </c>
      <c r="P66" s="429">
        <f>O66/1000000</f>
        <v>0.0001</v>
      </c>
      <c r="Q66" s="469"/>
    </row>
    <row r="67" spans="1:17" ht="22.5" customHeight="1">
      <c r="A67" s="163">
        <v>39</v>
      </c>
      <c r="B67" s="173" t="s">
        <v>211</v>
      </c>
      <c r="C67" s="165">
        <v>5269199</v>
      </c>
      <c r="D67" s="169" t="s">
        <v>12</v>
      </c>
      <c r="E67" s="259" t="s">
        <v>347</v>
      </c>
      <c r="F67" s="170">
        <v>100</v>
      </c>
      <c r="G67" s="457">
        <v>23637</v>
      </c>
      <c r="H67" s="458">
        <v>23186</v>
      </c>
      <c r="I67" s="432">
        <f>G67-H67</f>
        <v>451</v>
      </c>
      <c r="J67" s="432">
        <f>$F67*I67</f>
        <v>45100</v>
      </c>
      <c r="K67" s="432">
        <f>J67/1000000</f>
        <v>0.0451</v>
      </c>
      <c r="L67" s="457">
        <v>21868</v>
      </c>
      <c r="M67" s="458">
        <v>21831</v>
      </c>
      <c r="N67" s="432">
        <f>L67-M67</f>
        <v>37</v>
      </c>
      <c r="O67" s="432">
        <f>$F67*N67</f>
        <v>3700</v>
      </c>
      <c r="P67" s="432">
        <f>O67/1000000</f>
        <v>0.0037</v>
      </c>
      <c r="Q67" s="667"/>
    </row>
    <row r="68" spans="1:17" ht="19.5" customHeight="1">
      <c r="A68" s="163"/>
      <c r="B68" s="171" t="s">
        <v>177</v>
      </c>
      <c r="C68" s="165"/>
      <c r="D68" s="169"/>
      <c r="E68" s="166"/>
      <c r="F68" s="170"/>
      <c r="G68" s="341"/>
      <c r="H68" s="342"/>
      <c r="I68" s="429"/>
      <c r="J68" s="429"/>
      <c r="K68" s="429"/>
      <c r="L68" s="402"/>
      <c r="M68" s="401"/>
      <c r="N68" s="429"/>
      <c r="O68" s="429"/>
      <c r="P68" s="429"/>
      <c r="Q68" s="469"/>
    </row>
    <row r="69" spans="1:17" ht="18">
      <c r="A69" s="163">
        <v>40</v>
      </c>
      <c r="B69" s="164" t="s">
        <v>178</v>
      </c>
      <c r="C69" s="165">
        <v>4865143</v>
      </c>
      <c r="D69" s="169" t="s">
        <v>12</v>
      </c>
      <c r="E69" s="166" t="s">
        <v>13</v>
      </c>
      <c r="F69" s="170">
        <v>100</v>
      </c>
      <c r="G69" s="341">
        <v>162722</v>
      </c>
      <c r="H69" s="342">
        <v>159895</v>
      </c>
      <c r="I69" s="429">
        <f>G69-H69</f>
        <v>2827</v>
      </c>
      <c r="J69" s="429">
        <f t="shared" si="1"/>
        <v>282700</v>
      </c>
      <c r="K69" s="429">
        <f t="shared" si="2"/>
        <v>0.2827</v>
      </c>
      <c r="L69" s="341">
        <v>912835</v>
      </c>
      <c r="M69" s="342">
        <v>912835</v>
      </c>
      <c r="N69" s="429">
        <f>L69-M69</f>
        <v>0</v>
      </c>
      <c r="O69" s="429">
        <f t="shared" si="4"/>
        <v>0</v>
      </c>
      <c r="P69" s="429">
        <f>O69/1000000</f>
        <v>0</v>
      </c>
      <c r="Q69" s="507"/>
    </row>
    <row r="70" spans="1:20" ht="18" customHeight="1" thickBot="1">
      <c r="A70" s="174"/>
      <c r="B70" s="175"/>
      <c r="C70" s="176"/>
      <c r="D70" s="177"/>
      <c r="E70" s="178"/>
      <c r="F70" s="179"/>
      <c r="G70" s="180"/>
      <c r="H70" s="177"/>
      <c r="I70" s="183"/>
      <c r="J70" s="183"/>
      <c r="K70" s="183"/>
      <c r="L70" s="548"/>
      <c r="M70" s="177"/>
      <c r="N70" s="183"/>
      <c r="O70" s="183"/>
      <c r="P70" s="183"/>
      <c r="Q70" s="549"/>
      <c r="R70" s="92"/>
      <c r="S70" s="92"/>
      <c r="T70" s="92"/>
    </row>
    <row r="71" spans="1:20" ht="15.75" customHeight="1" thickTop="1">
      <c r="A71" s="550"/>
      <c r="B71" s="550"/>
      <c r="C71" s="550"/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92"/>
      <c r="R71" s="92"/>
      <c r="S71" s="92"/>
      <c r="T71" s="92"/>
    </row>
    <row r="72" spans="1:20" ht="24" thickBot="1">
      <c r="A72" s="399" t="s">
        <v>367</v>
      </c>
      <c r="G72" s="515"/>
      <c r="H72" s="515"/>
      <c r="I72" s="48" t="s">
        <v>398</v>
      </c>
      <c r="J72" s="515"/>
      <c r="K72" s="515"/>
      <c r="L72" s="515"/>
      <c r="M72" s="515"/>
      <c r="N72" s="48" t="s">
        <v>399</v>
      </c>
      <c r="O72" s="515"/>
      <c r="P72" s="515"/>
      <c r="R72" s="92"/>
      <c r="S72" s="92"/>
      <c r="T72" s="92"/>
    </row>
    <row r="73" spans="1:20" ht="39.75" thickBot="1" thickTop="1">
      <c r="A73" s="551" t="s">
        <v>8</v>
      </c>
      <c r="B73" s="552" t="s">
        <v>9</v>
      </c>
      <c r="C73" s="553" t="s">
        <v>1</v>
      </c>
      <c r="D73" s="553" t="s">
        <v>2</v>
      </c>
      <c r="E73" s="553" t="s">
        <v>3</v>
      </c>
      <c r="F73" s="553" t="s">
        <v>10</v>
      </c>
      <c r="G73" s="551" t="str">
        <f>G5</f>
        <v>FINAL READING 01/01/2017</v>
      </c>
      <c r="H73" s="553" t="str">
        <f>H5</f>
        <v>INTIAL READING 01/12/2016</v>
      </c>
      <c r="I73" s="553" t="s">
        <v>4</v>
      </c>
      <c r="J73" s="553" t="s">
        <v>5</v>
      </c>
      <c r="K73" s="553" t="s">
        <v>6</v>
      </c>
      <c r="L73" s="551" t="str">
        <f>G73</f>
        <v>FINAL READING 01/01/2017</v>
      </c>
      <c r="M73" s="553" t="str">
        <f>H73</f>
        <v>INTIAL READING 01/12/2016</v>
      </c>
      <c r="N73" s="553" t="s">
        <v>4</v>
      </c>
      <c r="O73" s="553" t="s">
        <v>5</v>
      </c>
      <c r="P73" s="553" t="s">
        <v>6</v>
      </c>
      <c r="Q73" s="554" t="s">
        <v>310</v>
      </c>
      <c r="R73" s="92"/>
      <c r="S73" s="92"/>
      <c r="T73" s="92"/>
    </row>
    <row r="74" spans="1:20" ht="15.75" customHeight="1" thickTop="1">
      <c r="A74" s="555"/>
      <c r="B74" s="459" t="s">
        <v>393</v>
      </c>
      <c r="C74" s="556"/>
      <c r="D74" s="556"/>
      <c r="E74" s="556"/>
      <c r="F74" s="557"/>
      <c r="G74" s="556"/>
      <c r="H74" s="556"/>
      <c r="I74" s="556"/>
      <c r="J74" s="556"/>
      <c r="K74" s="557"/>
      <c r="L74" s="556"/>
      <c r="M74" s="556"/>
      <c r="N74" s="556"/>
      <c r="O74" s="556"/>
      <c r="P74" s="556"/>
      <c r="Q74" s="558"/>
      <c r="R74" s="92"/>
      <c r="S74" s="92"/>
      <c r="T74" s="92"/>
    </row>
    <row r="75" spans="1:20" ht="15.75" customHeight="1">
      <c r="A75" s="163">
        <v>1</v>
      </c>
      <c r="B75" s="164" t="s">
        <v>441</v>
      </c>
      <c r="C75" s="165">
        <v>5295127</v>
      </c>
      <c r="D75" s="348" t="s">
        <v>12</v>
      </c>
      <c r="E75" s="327" t="s">
        <v>347</v>
      </c>
      <c r="F75" s="170">
        <v>-100</v>
      </c>
      <c r="G75" s="341">
        <v>150108</v>
      </c>
      <c r="H75" s="342">
        <v>140800</v>
      </c>
      <c r="I75" s="277">
        <f>G75-H75</f>
        <v>9308</v>
      </c>
      <c r="J75" s="277">
        <f>$F75*I75</f>
        <v>-930800</v>
      </c>
      <c r="K75" s="277">
        <f>J75/1000000</f>
        <v>-0.9308</v>
      </c>
      <c r="L75" s="341">
        <v>259</v>
      </c>
      <c r="M75" s="342">
        <v>259</v>
      </c>
      <c r="N75" s="277">
        <f>L75-M75</f>
        <v>0</v>
      </c>
      <c r="O75" s="277">
        <f>$F75*N75</f>
        <v>0</v>
      </c>
      <c r="P75" s="277">
        <f>O75/1000000</f>
        <v>0</v>
      </c>
      <c r="Q75" s="481"/>
      <c r="R75" s="92"/>
      <c r="S75" s="92"/>
      <c r="T75" s="92"/>
    </row>
    <row r="76" spans="1:20" ht="15.75" customHeight="1">
      <c r="A76" s="163">
        <v>2</v>
      </c>
      <c r="B76" s="164" t="s">
        <v>444</v>
      </c>
      <c r="C76" s="165">
        <v>5128400</v>
      </c>
      <c r="D76" s="348" t="s">
        <v>12</v>
      </c>
      <c r="E76" s="327" t="s">
        <v>347</v>
      </c>
      <c r="F76" s="170">
        <v>-100</v>
      </c>
      <c r="G76" s="341">
        <v>750</v>
      </c>
      <c r="H76" s="342">
        <v>764</v>
      </c>
      <c r="I76" s="277">
        <f>G76-H76</f>
        <v>-14</v>
      </c>
      <c r="J76" s="277">
        <f>$F76*I76</f>
        <v>1400</v>
      </c>
      <c r="K76" s="277">
        <f>J76/1000000</f>
        <v>0.0014</v>
      </c>
      <c r="L76" s="341">
        <v>160</v>
      </c>
      <c r="M76" s="342">
        <v>160</v>
      </c>
      <c r="N76" s="277">
        <f>L76-M76</f>
        <v>0</v>
      </c>
      <c r="O76" s="277">
        <f>$F76*N76</f>
        <v>0</v>
      </c>
      <c r="P76" s="277">
        <f>O76/1000000</f>
        <v>0</v>
      </c>
      <c r="Q76" s="481"/>
      <c r="R76" s="92"/>
      <c r="S76" s="92"/>
      <c r="T76" s="92"/>
    </row>
    <row r="77" spans="1:20" ht="15.75" customHeight="1">
      <c r="A77" s="559"/>
      <c r="B77" s="316" t="s">
        <v>364</v>
      </c>
      <c r="C77" s="335"/>
      <c r="D77" s="348"/>
      <c r="E77" s="327"/>
      <c r="F77" s="170"/>
      <c r="G77" s="167"/>
      <c r="H77" s="167"/>
      <c r="I77" s="167"/>
      <c r="J77" s="167"/>
      <c r="K77" s="167"/>
      <c r="L77" s="559"/>
      <c r="M77" s="167"/>
      <c r="N77" s="167"/>
      <c r="O77" s="167"/>
      <c r="P77" s="167"/>
      <c r="Q77" s="481"/>
      <c r="R77" s="92"/>
      <c r="S77" s="92"/>
      <c r="T77" s="92"/>
    </row>
    <row r="78" spans="1:20" ht="15.75" customHeight="1">
      <c r="A78" s="163">
        <v>3</v>
      </c>
      <c r="B78" s="164" t="s">
        <v>365</v>
      </c>
      <c r="C78" s="165">
        <v>4902555</v>
      </c>
      <c r="D78" s="348" t="s">
        <v>12</v>
      </c>
      <c r="E78" s="327" t="s">
        <v>347</v>
      </c>
      <c r="F78" s="170">
        <v>-75</v>
      </c>
      <c r="G78" s="341">
        <v>5420</v>
      </c>
      <c r="H78" s="342">
        <v>5080</v>
      </c>
      <c r="I78" s="277">
        <f>G78-H78</f>
        <v>340</v>
      </c>
      <c r="J78" s="277">
        <f>$F78*I78</f>
        <v>-25500</v>
      </c>
      <c r="K78" s="277">
        <f>J78/1000000</f>
        <v>-0.0255</v>
      </c>
      <c r="L78" s="341">
        <v>12446</v>
      </c>
      <c r="M78" s="342">
        <v>11805</v>
      </c>
      <c r="N78" s="277">
        <f>L78-M78</f>
        <v>641</v>
      </c>
      <c r="O78" s="277">
        <f>$F78*N78</f>
        <v>-48075</v>
      </c>
      <c r="P78" s="277">
        <f>O78/1000000</f>
        <v>-0.048075</v>
      </c>
      <c r="Q78" s="481"/>
      <c r="R78" s="92"/>
      <c r="S78" s="92"/>
      <c r="T78" s="92"/>
    </row>
    <row r="79" spans="1:20" s="518" customFormat="1" ht="15.75" customHeight="1" thickBot="1">
      <c r="A79" s="174">
        <v>4</v>
      </c>
      <c r="B79" s="460" t="s">
        <v>366</v>
      </c>
      <c r="C79" s="176">
        <v>4902581</v>
      </c>
      <c r="D79" s="177" t="s">
        <v>12</v>
      </c>
      <c r="E79" s="178" t="s">
        <v>347</v>
      </c>
      <c r="F79" s="183">
        <v>-100</v>
      </c>
      <c r="G79" s="560">
        <v>1918</v>
      </c>
      <c r="H79" s="183">
        <v>1855</v>
      </c>
      <c r="I79" s="183">
        <f>G79-H79</f>
        <v>63</v>
      </c>
      <c r="J79" s="183">
        <f>$F79*I79</f>
        <v>-6300</v>
      </c>
      <c r="K79" s="183">
        <f>J79/1000000</f>
        <v>-0.0063</v>
      </c>
      <c r="L79" s="174">
        <v>4410</v>
      </c>
      <c r="M79" s="183">
        <v>4218</v>
      </c>
      <c r="N79" s="183">
        <f>L79-M79</f>
        <v>192</v>
      </c>
      <c r="O79" s="183">
        <f>$F79*N79</f>
        <v>-19200</v>
      </c>
      <c r="P79" s="183">
        <f>O79/1000000</f>
        <v>-0.0192</v>
      </c>
      <c r="Q79" s="549"/>
      <c r="R79" s="261"/>
      <c r="S79" s="261"/>
      <c r="T79" s="261"/>
    </row>
    <row r="80" spans="1:20" ht="15.75" customHeight="1" thickTop="1">
      <c r="A80" s="550"/>
      <c r="B80" s="550"/>
      <c r="C80" s="550"/>
      <c r="D80" s="550"/>
      <c r="E80" s="550"/>
      <c r="F80" s="550"/>
      <c r="G80" s="550"/>
      <c r="H80" s="550"/>
      <c r="I80" s="550"/>
      <c r="J80" s="550"/>
      <c r="K80" s="550"/>
      <c r="L80" s="550"/>
      <c r="M80" s="550"/>
      <c r="N80" s="550"/>
      <c r="O80" s="550"/>
      <c r="P80" s="550"/>
      <c r="Q80" s="92"/>
      <c r="R80" s="92"/>
      <c r="S80" s="92"/>
      <c r="T80" s="92"/>
    </row>
    <row r="81" spans="1:20" ht="15.75" customHeight="1">
      <c r="A81" s="550"/>
      <c r="B81" s="550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92"/>
      <c r="R81" s="92"/>
      <c r="S81" s="92"/>
      <c r="T81" s="92"/>
    </row>
    <row r="82" spans="1:16" ht="25.5" customHeight="1">
      <c r="A82" s="181" t="s">
        <v>339</v>
      </c>
      <c r="B82" s="530"/>
      <c r="C82" s="78"/>
      <c r="D82" s="530"/>
      <c r="E82" s="530"/>
      <c r="F82" s="530"/>
      <c r="G82" s="530"/>
      <c r="H82" s="530"/>
      <c r="I82" s="530"/>
      <c r="J82" s="530"/>
      <c r="K82" s="668">
        <f>SUM(K9:K70)+SUM(K78:K79)-K35</f>
        <v>1.987075</v>
      </c>
      <c r="L82" s="669"/>
      <c r="M82" s="669"/>
      <c r="N82" s="669"/>
      <c r="O82" s="669"/>
      <c r="P82" s="668">
        <f>SUM(P9:P70)+SUM(P78:P79)-P35</f>
        <v>-2.0570000000000004</v>
      </c>
    </row>
    <row r="83" spans="1:16" ht="12.75">
      <c r="A83" s="530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</row>
    <row r="84" spans="1:16" ht="9.75" customHeight="1">
      <c r="A84" s="530"/>
      <c r="B84" s="530"/>
      <c r="C84" s="530"/>
      <c r="D84" s="530"/>
      <c r="E84" s="530"/>
      <c r="F84" s="530"/>
      <c r="G84" s="530"/>
      <c r="H84" s="530"/>
      <c r="I84" s="530"/>
      <c r="J84" s="530"/>
      <c r="K84" s="530"/>
      <c r="L84" s="530"/>
      <c r="M84" s="530"/>
      <c r="N84" s="530"/>
      <c r="O84" s="530"/>
      <c r="P84" s="530"/>
    </row>
    <row r="85" spans="1:16" ht="12.75" hidden="1">
      <c r="A85" s="530"/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</row>
    <row r="86" spans="1:16" ht="23.25" customHeight="1" thickBot="1">
      <c r="A86" s="530"/>
      <c r="B86" s="530"/>
      <c r="C86" s="670"/>
      <c r="D86" s="530"/>
      <c r="E86" s="530"/>
      <c r="F86" s="530"/>
      <c r="G86" s="530"/>
      <c r="H86" s="530"/>
      <c r="I86" s="530"/>
      <c r="J86" s="671"/>
      <c r="K86" s="613" t="s">
        <v>340</v>
      </c>
      <c r="L86" s="530"/>
      <c r="M86" s="530"/>
      <c r="N86" s="530"/>
      <c r="O86" s="530"/>
      <c r="P86" s="613" t="s">
        <v>341</v>
      </c>
    </row>
    <row r="87" spans="1:17" ht="20.25">
      <c r="A87" s="672"/>
      <c r="B87" s="673"/>
      <c r="C87" s="181"/>
      <c r="D87" s="601"/>
      <c r="E87" s="601"/>
      <c r="F87" s="601"/>
      <c r="G87" s="601"/>
      <c r="H87" s="601"/>
      <c r="I87" s="601"/>
      <c r="J87" s="674"/>
      <c r="K87" s="673"/>
      <c r="L87" s="673"/>
      <c r="M87" s="673"/>
      <c r="N87" s="673"/>
      <c r="O87" s="673"/>
      <c r="P87" s="673"/>
      <c r="Q87" s="602"/>
    </row>
    <row r="88" spans="1:17" ht="20.25">
      <c r="A88" s="247"/>
      <c r="B88" s="181" t="s">
        <v>337</v>
      </c>
      <c r="C88" s="181"/>
      <c r="D88" s="675"/>
      <c r="E88" s="675"/>
      <c r="F88" s="675"/>
      <c r="G88" s="675"/>
      <c r="H88" s="675"/>
      <c r="I88" s="675"/>
      <c r="J88" s="675"/>
      <c r="K88" s="676">
        <f>K82</f>
        <v>1.987075</v>
      </c>
      <c r="L88" s="677"/>
      <c r="M88" s="677"/>
      <c r="N88" s="677"/>
      <c r="O88" s="677"/>
      <c r="P88" s="676">
        <f>P82</f>
        <v>-2.0570000000000004</v>
      </c>
      <c r="Q88" s="603"/>
    </row>
    <row r="89" spans="1:17" ht="20.25">
      <c r="A89" s="247"/>
      <c r="B89" s="181"/>
      <c r="C89" s="181"/>
      <c r="D89" s="675"/>
      <c r="E89" s="675"/>
      <c r="F89" s="675"/>
      <c r="G89" s="675"/>
      <c r="H89" s="675"/>
      <c r="I89" s="678"/>
      <c r="J89" s="59"/>
      <c r="K89" s="663"/>
      <c r="L89" s="663"/>
      <c r="M89" s="663"/>
      <c r="N89" s="663"/>
      <c r="O89" s="663"/>
      <c r="P89" s="663"/>
      <c r="Q89" s="603"/>
    </row>
    <row r="90" spans="1:17" ht="20.25">
      <c r="A90" s="247"/>
      <c r="B90" s="181" t="s">
        <v>330</v>
      </c>
      <c r="C90" s="181"/>
      <c r="D90" s="675"/>
      <c r="E90" s="675"/>
      <c r="F90" s="675"/>
      <c r="G90" s="675"/>
      <c r="H90" s="675"/>
      <c r="I90" s="675"/>
      <c r="J90" s="675"/>
      <c r="K90" s="676">
        <f>'STEPPED UP GENCO'!K41</f>
        <v>0.268817863</v>
      </c>
      <c r="L90" s="676"/>
      <c r="M90" s="676"/>
      <c r="N90" s="676"/>
      <c r="O90" s="676"/>
      <c r="P90" s="676">
        <f>'STEPPED UP GENCO'!P41</f>
        <v>-0.41306257849999994</v>
      </c>
      <c r="Q90" s="603"/>
    </row>
    <row r="91" spans="1:17" ht="20.25">
      <c r="A91" s="247"/>
      <c r="B91" s="181"/>
      <c r="C91" s="181"/>
      <c r="D91" s="679"/>
      <c r="E91" s="679"/>
      <c r="F91" s="679"/>
      <c r="G91" s="679"/>
      <c r="H91" s="679"/>
      <c r="I91" s="680"/>
      <c r="J91" s="681"/>
      <c r="K91" s="515"/>
      <c r="L91" s="515"/>
      <c r="M91" s="515"/>
      <c r="N91" s="515"/>
      <c r="O91" s="515"/>
      <c r="P91" s="515"/>
      <c r="Q91" s="603"/>
    </row>
    <row r="92" spans="1:17" ht="20.25">
      <c r="A92" s="247"/>
      <c r="B92" s="181" t="s">
        <v>338</v>
      </c>
      <c r="C92" s="181"/>
      <c r="D92" s="515"/>
      <c r="E92" s="515"/>
      <c r="F92" s="515"/>
      <c r="G92" s="515"/>
      <c r="H92" s="515"/>
      <c r="I92" s="515"/>
      <c r="J92" s="515"/>
      <c r="K92" s="290">
        <f>SUM(K88:K91)</f>
        <v>2.2558928629999997</v>
      </c>
      <c r="L92" s="515"/>
      <c r="M92" s="515"/>
      <c r="N92" s="515"/>
      <c r="O92" s="515"/>
      <c r="P92" s="682">
        <f>SUM(P88:P91)</f>
        <v>-2.4700625785000003</v>
      </c>
      <c r="Q92" s="603"/>
    </row>
    <row r="93" spans="1:17" ht="20.25">
      <c r="A93" s="627"/>
      <c r="B93" s="515"/>
      <c r="C93" s="181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603"/>
    </row>
    <row r="94" spans="1:17" ht="13.5" thickBot="1">
      <c r="A94" s="628"/>
      <c r="B94" s="604"/>
      <c r="C94" s="604"/>
      <c r="D94" s="604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1">
      <selection activeCell="F34" sqref="F34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83" t="str">
        <f>NDPL!Q1</f>
        <v>DECEMBER-2016</v>
      </c>
      <c r="Q2" s="683"/>
    </row>
    <row r="3" ht="23.25">
      <c r="A3" s="187" t="s">
        <v>215</v>
      </c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51.7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01/01/2017</v>
      </c>
      <c r="H5" s="553" t="str">
        <f>NDPL!H5</f>
        <v>INTIAL READING 01/12/2016</v>
      </c>
      <c r="I5" s="553" t="s">
        <v>4</v>
      </c>
      <c r="J5" s="553" t="s">
        <v>5</v>
      </c>
      <c r="K5" s="553" t="s">
        <v>6</v>
      </c>
      <c r="L5" s="551" t="str">
        <f>NDPL!G5</f>
        <v>FINAL READING 01/01/2017</v>
      </c>
      <c r="M5" s="553" t="str">
        <f>NDPL!H5</f>
        <v>INTIAL READING 01/12/2016</v>
      </c>
      <c r="N5" s="553" t="s">
        <v>4</v>
      </c>
      <c r="O5" s="553" t="s">
        <v>5</v>
      </c>
      <c r="P5" s="553" t="s">
        <v>6</v>
      </c>
      <c r="Q5" s="554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62"/>
      <c r="H7" s="660"/>
      <c r="I7" s="660"/>
      <c r="J7" s="660"/>
      <c r="K7" s="684"/>
      <c r="L7" s="685"/>
      <c r="M7" s="541"/>
      <c r="N7" s="660"/>
      <c r="O7" s="660"/>
      <c r="P7" s="686"/>
      <c r="Q7" s="588"/>
    </row>
    <row r="8" spans="1:17" ht="24" customHeight="1">
      <c r="A8" s="687" t="s">
        <v>216</v>
      </c>
      <c r="B8" s="88"/>
      <c r="C8" s="88"/>
      <c r="D8" s="88"/>
      <c r="E8" s="88"/>
      <c r="F8" s="88"/>
      <c r="G8" s="106"/>
      <c r="H8" s="663"/>
      <c r="I8" s="401"/>
      <c r="J8" s="401"/>
      <c r="K8" s="688"/>
      <c r="L8" s="402"/>
      <c r="M8" s="401"/>
      <c r="N8" s="401"/>
      <c r="O8" s="401"/>
      <c r="P8" s="689"/>
      <c r="Q8" s="469"/>
    </row>
    <row r="9" spans="1:17" ht="24" customHeight="1">
      <c r="A9" s="690" t="s">
        <v>217</v>
      </c>
      <c r="B9" s="88"/>
      <c r="C9" s="88"/>
      <c r="D9" s="88"/>
      <c r="E9" s="88"/>
      <c r="F9" s="88"/>
      <c r="G9" s="106"/>
      <c r="H9" s="663"/>
      <c r="I9" s="401"/>
      <c r="J9" s="401"/>
      <c r="K9" s="688"/>
      <c r="L9" s="402"/>
      <c r="M9" s="401"/>
      <c r="N9" s="401"/>
      <c r="O9" s="401"/>
      <c r="P9" s="689"/>
      <c r="Q9" s="469"/>
    </row>
    <row r="10" spans="1:17" ht="24" customHeight="1">
      <c r="A10" s="267">
        <v>1</v>
      </c>
      <c r="B10" s="269" t="s">
        <v>235</v>
      </c>
      <c r="C10" s="418">
        <v>5128430</v>
      </c>
      <c r="D10" s="271" t="s">
        <v>12</v>
      </c>
      <c r="E10" s="270" t="s">
        <v>347</v>
      </c>
      <c r="F10" s="271">
        <v>200</v>
      </c>
      <c r="G10" s="461">
        <v>798</v>
      </c>
      <c r="H10" s="462">
        <v>425</v>
      </c>
      <c r="I10" s="463">
        <f aca="true" t="shared" si="0" ref="I10:I15">G10-H10</f>
        <v>373</v>
      </c>
      <c r="J10" s="463">
        <f>$F10*I10</f>
        <v>74600</v>
      </c>
      <c r="K10" s="484">
        <f>J10/1000000</f>
        <v>0.0746</v>
      </c>
      <c r="L10" s="461">
        <v>4660</v>
      </c>
      <c r="M10" s="462">
        <v>4080</v>
      </c>
      <c r="N10" s="463">
        <f aca="true" t="shared" si="1" ref="N10:N15">L10-M10</f>
        <v>580</v>
      </c>
      <c r="O10" s="463">
        <f>$F10*N10</f>
        <v>116000</v>
      </c>
      <c r="P10" s="485">
        <f>O10/1000000</f>
        <v>0.116</v>
      </c>
      <c r="Q10" s="469" t="s">
        <v>449</v>
      </c>
    </row>
    <row r="11" spans="1:17" ht="24" customHeight="1">
      <c r="A11" s="267">
        <v>2</v>
      </c>
      <c r="B11" s="269" t="s">
        <v>236</v>
      </c>
      <c r="C11" s="418">
        <v>4864849</v>
      </c>
      <c r="D11" s="271" t="s">
        <v>12</v>
      </c>
      <c r="E11" s="270" t="s">
        <v>347</v>
      </c>
      <c r="F11" s="271">
        <v>1000</v>
      </c>
      <c r="G11" s="461">
        <v>1508</v>
      </c>
      <c r="H11" s="462">
        <v>1509</v>
      </c>
      <c r="I11" s="463">
        <f t="shared" si="0"/>
        <v>-1</v>
      </c>
      <c r="J11" s="463">
        <f aca="true" t="shared" si="2" ref="J11:J34">$F11*I11</f>
        <v>-1000</v>
      </c>
      <c r="K11" s="484">
        <f aca="true" t="shared" si="3" ref="K11:K34">J11/1000000</f>
        <v>-0.001</v>
      </c>
      <c r="L11" s="461">
        <v>38676</v>
      </c>
      <c r="M11" s="462">
        <v>38676</v>
      </c>
      <c r="N11" s="463">
        <f t="shared" si="1"/>
        <v>0</v>
      </c>
      <c r="O11" s="463">
        <f aca="true" t="shared" si="4" ref="O11:O34">$F11*N11</f>
        <v>0</v>
      </c>
      <c r="P11" s="485">
        <f aca="true" t="shared" si="5" ref="P11:P34">O11/1000000</f>
        <v>0</v>
      </c>
      <c r="Q11" s="469"/>
    </row>
    <row r="12" spans="1:17" ht="24" customHeight="1">
      <c r="A12" s="267">
        <v>3</v>
      </c>
      <c r="B12" s="269" t="s">
        <v>218</v>
      </c>
      <c r="C12" s="418">
        <v>4864846</v>
      </c>
      <c r="D12" s="271" t="s">
        <v>12</v>
      </c>
      <c r="E12" s="270" t="s">
        <v>347</v>
      </c>
      <c r="F12" s="271">
        <v>1000</v>
      </c>
      <c r="G12" s="461">
        <v>4094</v>
      </c>
      <c r="H12" s="462">
        <v>4055</v>
      </c>
      <c r="I12" s="463">
        <f t="shared" si="0"/>
        <v>39</v>
      </c>
      <c r="J12" s="463">
        <f t="shared" si="2"/>
        <v>39000</v>
      </c>
      <c r="K12" s="484">
        <f t="shared" si="3"/>
        <v>0.039</v>
      </c>
      <c r="L12" s="461">
        <v>47722</v>
      </c>
      <c r="M12" s="462">
        <v>47609</v>
      </c>
      <c r="N12" s="463">
        <f t="shared" si="1"/>
        <v>113</v>
      </c>
      <c r="O12" s="463">
        <f t="shared" si="4"/>
        <v>113000</v>
      </c>
      <c r="P12" s="485">
        <f t="shared" si="5"/>
        <v>0.113</v>
      </c>
      <c r="Q12" s="469"/>
    </row>
    <row r="13" spans="1:17" ht="24" customHeight="1">
      <c r="A13" s="267">
        <v>4</v>
      </c>
      <c r="B13" s="269" t="s">
        <v>219</v>
      </c>
      <c r="C13" s="418">
        <v>4864828</v>
      </c>
      <c r="D13" s="271" t="s">
        <v>12</v>
      </c>
      <c r="E13" s="270" t="s">
        <v>347</v>
      </c>
      <c r="F13" s="271">
        <v>133.333</v>
      </c>
      <c r="G13" s="461">
        <v>999960</v>
      </c>
      <c r="H13" s="462">
        <v>999929</v>
      </c>
      <c r="I13" s="463">
        <f t="shared" si="0"/>
        <v>31</v>
      </c>
      <c r="J13" s="463">
        <f>$F13*I13</f>
        <v>4133.323</v>
      </c>
      <c r="K13" s="484">
        <f>J13/1000000</f>
        <v>0.004133323</v>
      </c>
      <c r="L13" s="461">
        <v>39576</v>
      </c>
      <c r="M13" s="462">
        <v>38451</v>
      </c>
      <c r="N13" s="463">
        <f t="shared" si="1"/>
        <v>1125</v>
      </c>
      <c r="O13" s="463">
        <f>$F13*N13</f>
        <v>149999.625</v>
      </c>
      <c r="P13" s="485">
        <f>O13/1000000</f>
        <v>0.149999625</v>
      </c>
      <c r="Q13" s="469"/>
    </row>
    <row r="14" spans="1:17" ht="24" customHeight="1">
      <c r="A14" s="267">
        <v>5</v>
      </c>
      <c r="B14" s="269" t="s">
        <v>407</v>
      </c>
      <c r="C14" s="418">
        <v>4864850</v>
      </c>
      <c r="D14" s="271" t="s">
        <v>12</v>
      </c>
      <c r="E14" s="270" t="s">
        <v>347</v>
      </c>
      <c r="F14" s="271">
        <v>1000</v>
      </c>
      <c r="G14" s="461">
        <v>6446</v>
      </c>
      <c r="H14" s="462">
        <v>6334</v>
      </c>
      <c r="I14" s="463">
        <f t="shared" si="0"/>
        <v>112</v>
      </c>
      <c r="J14" s="463">
        <f t="shared" si="2"/>
        <v>112000</v>
      </c>
      <c r="K14" s="484">
        <f t="shared" si="3"/>
        <v>0.112</v>
      </c>
      <c r="L14" s="461">
        <v>11450</v>
      </c>
      <c r="M14" s="462">
        <v>11446</v>
      </c>
      <c r="N14" s="463">
        <f t="shared" si="1"/>
        <v>4</v>
      </c>
      <c r="O14" s="463">
        <f t="shared" si="4"/>
        <v>4000</v>
      </c>
      <c r="P14" s="485">
        <f t="shared" si="5"/>
        <v>0.004</v>
      </c>
      <c r="Q14" s="469"/>
    </row>
    <row r="15" spans="1:17" ht="24" customHeight="1">
      <c r="A15" s="267">
        <v>6</v>
      </c>
      <c r="B15" s="269" t="s">
        <v>406</v>
      </c>
      <c r="C15" s="418">
        <v>4864900</v>
      </c>
      <c r="D15" s="271" t="s">
        <v>12</v>
      </c>
      <c r="E15" s="270" t="s">
        <v>347</v>
      </c>
      <c r="F15" s="271">
        <v>500</v>
      </c>
      <c r="G15" s="461">
        <v>12264</v>
      </c>
      <c r="H15" s="462">
        <v>12313</v>
      </c>
      <c r="I15" s="463">
        <f t="shared" si="0"/>
        <v>-49</v>
      </c>
      <c r="J15" s="463">
        <f>$F15*I15</f>
        <v>-24500</v>
      </c>
      <c r="K15" s="484">
        <f>J15/1000000</f>
        <v>-0.0245</v>
      </c>
      <c r="L15" s="461">
        <v>61440</v>
      </c>
      <c r="M15" s="462">
        <v>61559</v>
      </c>
      <c r="N15" s="463">
        <f t="shared" si="1"/>
        <v>-119</v>
      </c>
      <c r="O15" s="463">
        <f>$F15*N15</f>
        <v>-59500</v>
      </c>
      <c r="P15" s="485">
        <f>O15/1000000</f>
        <v>-0.0595</v>
      </c>
      <c r="Q15" s="469"/>
    </row>
    <row r="16" spans="1:17" ht="24" customHeight="1">
      <c r="A16" s="691" t="s">
        <v>220</v>
      </c>
      <c r="B16" s="269"/>
      <c r="C16" s="418"/>
      <c r="D16" s="271"/>
      <c r="E16" s="269"/>
      <c r="F16" s="271"/>
      <c r="G16" s="692"/>
      <c r="H16" s="463"/>
      <c r="I16" s="463"/>
      <c r="J16" s="463"/>
      <c r="K16" s="484"/>
      <c r="L16" s="692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237</v>
      </c>
      <c r="C17" s="418">
        <v>4864804</v>
      </c>
      <c r="D17" s="271" t="s">
        <v>12</v>
      </c>
      <c r="E17" s="270" t="s">
        <v>347</v>
      </c>
      <c r="F17" s="271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2"/>
        <v>0</v>
      </c>
      <c r="K17" s="484">
        <f t="shared" si="3"/>
        <v>0</v>
      </c>
      <c r="L17" s="461">
        <v>999945</v>
      </c>
      <c r="M17" s="462">
        <v>999945</v>
      </c>
      <c r="N17" s="463">
        <f>L17-M17</f>
        <v>0</v>
      </c>
      <c r="O17" s="463">
        <f t="shared" si="4"/>
        <v>0</v>
      </c>
      <c r="P17" s="485">
        <f t="shared" si="5"/>
        <v>0</v>
      </c>
      <c r="Q17" s="469"/>
    </row>
    <row r="18" spans="1:17" ht="24" customHeight="1">
      <c r="A18" s="267">
        <v>8</v>
      </c>
      <c r="B18" s="269" t="s">
        <v>236</v>
      </c>
      <c r="C18" s="418">
        <v>4865163</v>
      </c>
      <c r="D18" s="271" t="s">
        <v>12</v>
      </c>
      <c r="E18" s="270" t="s">
        <v>347</v>
      </c>
      <c r="F18" s="271">
        <v>100</v>
      </c>
      <c r="G18" s="461">
        <v>996361</v>
      </c>
      <c r="H18" s="462">
        <v>996363</v>
      </c>
      <c r="I18" s="463">
        <f>G18-H18</f>
        <v>-2</v>
      </c>
      <c r="J18" s="463">
        <f t="shared" si="2"/>
        <v>-200</v>
      </c>
      <c r="K18" s="484">
        <f t="shared" si="3"/>
        <v>-0.0002</v>
      </c>
      <c r="L18" s="461">
        <v>838</v>
      </c>
      <c r="M18" s="462">
        <v>838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/>
    </row>
    <row r="19" spans="1:17" ht="24" customHeight="1">
      <c r="A19" s="268"/>
      <c r="B19" s="269"/>
      <c r="C19" s="418"/>
      <c r="D19" s="271"/>
      <c r="E19" s="88"/>
      <c r="F19" s="271"/>
      <c r="G19" s="402"/>
      <c r="H19" s="401"/>
      <c r="I19" s="401"/>
      <c r="J19" s="401"/>
      <c r="K19" s="688"/>
      <c r="L19" s="402"/>
      <c r="M19" s="401"/>
      <c r="N19" s="401"/>
      <c r="O19" s="401"/>
      <c r="P19" s="689"/>
      <c r="Q19" s="469"/>
    </row>
    <row r="20" spans="1:17" ht="24" customHeight="1">
      <c r="A20" s="268"/>
      <c r="B20" s="693" t="s">
        <v>231</v>
      </c>
      <c r="C20" s="694"/>
      <c r="D20" s="271"/>
      <c r="E20" s="269"/>
      <c r="F20" s="285"/>
      <c r="G20" s="402"/>
      <c r="H20" s="401"/>
      <c r="I20" s="401"/>
      <c r="J20" s="401"/>
      <c r="K20" s="695">
        <f>SUM(K10:K18)</f>
        <v>0.204033323</v>
      </c>
      <c r="L20" s="696"/>
      <c r="M20" s="697"/>
      <c r="N20" s="697"/>
      <c r="O20" s="697"/>
      <c r="P20" s="698">
        <f>SUM(P10:P18)</f>
        <v>0.323499625</v>
      </c>
      <c r="Q20" s="469"/>
    </row>
    <row r="21" spans="1:17" ht="24" customHeight="1">
      <c r="A21" s="268"/>
      <c r="B21" s="156"/>
      <c r="C21" s="694"/>
      <c r="D21" s="271"/>
      <c r="E21" s="269"/>
      <c r="F21" s="285"/>
      <c r="G21" s="402"/>
      <c r="H21" s="401"/>
      <c r="I21" s="401"/>
      <c r="J21" s="401"/>
      <c r="K21" s="699"/>
      <c r="L21" s="402"/>
      <c r="M21" s="401"/>
      <c r="N21" s="401"/>
      <c r="O21" s="401"/>
      <c r="P21" s="700"/>
      <c r="Q21" s="469"/>
    </row>
    <row r="22" spans="1:17" ht="24" customHeight="1">
      <c r="A22" s="691" t="s">
        <v>221</v>
      </c>
      <c r="B22" s="88"/>
      <c r="C22" s="701"/>
      <c r="D22" s="285"/>
      <c r="E22" s="88"/>
      <c r="F22" s="285"/>
      <c r="G22" s="402"/>
      <c r="H22" s="401"/>
      <c r="I22" s="401"/>
      <c r="J22" s="401"/>
      <c r="K22" s="688"/>
      <c r="L22" s="402"/>
      <c r="M22" s="401"/>
      <c r="N22" s="401"/>
      <c r="O22" s="401"/>
      <c r="P22" s="689"/>
      <c r="Q22" s="469"/>
    </row>
    <row r="23" spans="1:17" ht="24" customHeight="1">
      <c r="A23" s="268"/>
      <c r="B23" s="88"/>
      <c r="C23" s="701"/>
      <c r="D23" s="285"/>
      <c r="E23" s="88"/>
      <c r="F23" s="285"/>
      <c r="G23" s="402"/>
      <c r="H23" s="401"/>
      <c r="I23" s="401"/>
      <c r="J23" s="401"/>
      <c r="K23" s="688"/>
      <c r="L23" s="402"/>
      <c r="M23" s="401"/>
      <c r="N23" s="401"/>
      <c r="O23" s="401"/>
      <c r="P23" s="689"/>
      <c r="Q23" s="469"/>
    </row>
    <row r="24" spans="1:17" ht="24" customHeight="1">
      <c r="A24" s="267">
        <v>9</v>
      </c>
      <c r="B24" s="88" t="s">
        <v>222</v>
      </c>
      <c r="C24" s="418">
        <v>4865065</v>
      </c>
      <c r="D24" s="285" t="s">
        <v>12</v>
      </c>
      <c r="E24" s="270" t="s">
        <v>347</v>
      </c>
      <c r="F24" s="271">
        <v>100</v>
      </c>
      <c r="G24" s="461">
        <v>3438</v>
      </c>
      <c r="H24" s="291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291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223</v>
      </c>
      <c r="C25" s="418">
        <v>4865066</v>
      </c>
      <c r="D25" s="285" t="s">
        <v>12</v>
      </c>
      <c r="E25" s="270" t="s">
        <v>347</v>
      </c>
      <c r="F25" s="271">
        <v>100</v>
      </c>
      <c r="G25" s="461">
        <v>56141</v>
      </c>
      <c r="H25" s="291">
        <v>56135</v>
      </c>
      <c r="I25" s="463">
        <f t="shared" si="6"/>
        <v>6</v>
      </c>
      <c r="J25" s="463">
        <f t="shared" si="2"/>
        <v>600</v>
      </c>
      <c r="K25" s="484">
        <f t="shared" si="3"/>
        <v>0.0006</v>
      </c>
      <c r="L25" s="461">
        <v>88117</v>
      </c>
      <c r="M25" s="291">
        <v>87852</v>
      </c>
      <c r="N25" s="463">
        <f t="shared" si="7"/>
        <v>265</v>
      </c>
      <c r="O25" s="463">
        <f t="shared" si="4"/>
        <v>26500</v>
      </c>
      <c r="P25" s="485">
        <f t="shared" si="5"/>
        <v>0.0265</v>
      </c>
      <c r="Q25" s="469"/>
    </row>
    <row r="26" spans="1:17" ht="24" customHeight="1">
      <c r="A26" s="267">
        <v>11</v>
      </c>
      <c r="B26" s="88" t="s">
        <v>224</v>
      </c>
      <c r="C26" s="418">
        <v>4865067</v>
      </c>
      <c r="D26" s="285" t="s">
        <v>12</v>
      </c>
      <c r="E26" s="270" t="s">
        <v>347</v>
      </c>
      <c r="F26" s="271">
        <v>100</v>
      </c>
      <c r="G26" s="461">
        <v>77807</v>
      </c>
      <c r="H26" s="291">
        <v>77807</v>
      </c>
      <c r="I26" s="463">
        <f t="shared" si="6"/>
        <v>0</v>
      </c>
      <c r="J26" s="463">
        <f t="shared" si="2"/>
        <v>0</v>
      </c>
      <c r="K26" s="484">
        <f t="shared" si="3"/>
        <v>0</v>
      </c>
      <c r="L26" s="461">
        <v>14916</v>
      </c>
      <c r="M26" s="291">
        <v>14916</v>
      </c>
      <c r="N26" s="463">
        <f t="shared" si="7"/>
        <v>0</v>
      </c>
      <c r="O26" s="463">
        <f t="shared" si="4"/>
        <v>0</v>
      </c>
      <c r="P26" s="485">
        <f t="shared" si="5"/>
        <v>0</v>
      </c>
      <c r="Q26" s="469"/>
    </row>
    <row r="27" spans="1:17" ht="24" customHeight="1">
      <c r="A27" s="267">
        <v>12</v>
      </c>
      <c r="B27" s="88" t="s">
        <v>225</v>
      </c>
      <c r="C27" s="418">
        <v>4865078</v>
      </c>
      <c r="D27" s="285" t="s">
        <v>12</v>
      </c>
      <c r="E27" s="270" t="s">
        <v>347</v>
      </c>
      <c r="F27" s="271">
        <v>100</v>
      </c>
      <c r="G27" s="461">
        <v>61012</v>
      </c>
      <c r="H27" s="291">
        <v>60871</v>
      </c>
      <c r="I27" s="463">
        <f t="shared" si="6"/>
        <v>141</v>
      </c>
      <c r="J27" s="463">
        <f t="shared" si="2"/>
        <v>14100</v>
      </c>
      <c r="K27" s="484">
        <f t="shared" si="3"/>
        <v>0.0141</v>
      </c>
      <c r="L27" s="461">
        <v>100081</v>
      </c>
      <c r="M27" s="291">
        <v>99158</v>
      </c>
      <c r="N27" s="463">
        <f t="shared" si="7"/>
        <v>923</v>
      </c>
      <c r="O27" s="463">
        <f t="shared" si="4"/>
        <v>92300</v>
      </c>
      <c r="P27" s="485">
        <f t="shared" si="5"/>
        <v>0.0923</v>
      </c>
      <c r="Q27" s="469"/>
    </row>
    <row r="28" spans="1:17" ht="24" customHeight="1">
      <c r="A28" s="267">
        <v>13</v>
      </c>
      <c r="B28" s="88" t="s">
        <v>225</v>
      </c>
      <c r="C28" s="534">
        <v>4865079</v>
      </c>
      <c r="D28" s="757" t="s">
        <v>12</v>
      </c>
      <c r="E28" s="270" t="s">
        <v>347</v>
      </c>
      <c r="F28" s="758">
        <v>100</v>
      </c>
      <c r="G28" s="461">
        <v>999989</v>
      </c>
      <c r="H28" s="291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291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7">
        <v>14</v>
      </c>
      <c r="B29" s="88" t="s">
        <v>226</v>
      </c>
      <c r="C29" s="418">
        <v>4902552</v>
      </c>
      <c r="D29" s="285" t="s">
        <v>12</v>
      </c>
      <c r="E29" s="270" t="s">
        <v>347</v>
      </c>
      <c r="F29" s="751">
        <v>75</v>
      </c>
      <c r="G29" s="461">
        <v>629</v>
      </c>
      <c r="H29" s="291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1005</v>
      </c>
      <c r="M29" s="291">
        <v>1005</v>
      </c>
      <c r="N29" s="463">
        <f>L29-M29</f>
        <v>0</v>
      </c>
      <c r="O29" s="463">
        <f>$F29*N29</f>
        <v>0</v>
      </c>
      <c r="P29" s="485">
        <f>O29/1000000</f>
        <v>0</v>
      </c>
      <c r="Q29" s="469"/>
    </row>
    <row r="30" spans="1:17" ht="24" customHeight="1">
      <c r="A30" s="267">
        <v>15</v>
      </c>
      <c r="B30" s="88" t="s">
        <v>226</v>
      </c>
      <c r="C30" s="418">
        <v>4865075</v>
      </c>
      <c r="D30" s="285" t="s">
        <v>12</v>
      </c>
      <c r="E30" s="270" t="s">
        <v>347</v>
      </c>
      <c r="F30" s="271">
        <v>100</v>
      </c>
      <c r="G30" s="461">
        <v>10223</v>
      </c>
      <c r="H30" s="291">
        <v>10223</v>
      </c>
      <c r="I30" s="463">
        <f t="shared" si="6"/>
        <v>0</v>
      </c>
      <c r="J30" s="463">
        <f t="shared" si="2"/>
        <v>0</v>
      </c>
      <c r="K30" s="484">
        <f t="shared" si="3"/>
        <v>0</v>
      </c>
      <c r="L30" s="461">
        <v>3214</v>
      </c>
      <c r="M30" s="291">
        <v>3212</v>
      </c>
      <c r="N30" s="463">
        <f t="shared" si="7"/>
        <v>2</v>
      </c>
      <c r="O30" s="463">
        <f t="shared" si="4"/>
        <v>200</v>
      </c>
      <c r="P30" s="485">
        <f t="shared" si="5"/>
        <v>0.0002</v>
      </c>
      <c r="Q30" s="480"/>
    </row>
    <row r="31" spans="1:17" ht="24" customHeight="1">
      <c r="A31" s="691" t="s">
        <v>227</v>
      </c>
      <c r="B31" s="156"/>
      <c r="C31" s="702"/>
      <c r="D31" s="156"/>
      <c r="E31" s="88"/>
      <c r="F31" s="271"/>
      <c r="G31" s="692"/>
      <c r="H31" s="463"/>
      <c r="I31" s="463"/>
      <c r="J31" s="463"/>
      <c r="K31" s="703">
        <f>SUM(K24:K29)</f>
        <v>0.0147</v>
      </c>
      <c r="L31" s="692"/>
      <c r="M31" s="463"/>
      <c r="N31" s="463"/>
      <c r="O31" s="463"/>
      <c r="P31" s="704">
        <f>SUM(P24:P29)</f>
        <v>0.11879999999999999</v>
      </c>
      <c r="Q31" s="469"/>
    </row>
    <row r="32" spans="1:17" ht="24" customHeight="1">
      <c r="A32" s="420" t="s">
        <v>233</v>
      </c>
      <c r="B32" s="156"/>
      <c r="C32" s="702"/>
      <c r="D32" s="156"/>
      <c r="E32" s="88"/>
      <c r="F32" s="271"/>
      <c r="G32" s="692"/>
      <c r="H32" s="463"/>
      <c r="I32" s="463"/>
      <c r="J32" s="463"/>
      <c r="K32" s="703"/>
      <c r="L32" s="692"/>
      <c r="M32" s="463"/>
      <c r="N32" s="463"/>
      <c r="O32" s="463"/>
      <c r="P32" s="704"/>
      <c r="Q32" s="469"/>
    </row>
    <row r="33" spans="1:17" ht="24" customHeight="1">
      <c r="A33" s="687" t="s">
        <v>228</v>
      </c>
      <c r="B33" s="88"/>
      <c r="C33" s="562"/>
      <c r="D33" s="88"/>
      <c r="E33" s="88"/>
      <c r="F33" s="285"/>
      <c r="G33" s="692"/>
      <c r="H33" s="463"/>
      <c r="I33" s="463"/>
      <c r="J33" s="463"/>
      <c r="K33" s="484"/>
      <c r="L33" s="692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705" t="s">
        <v>229</v>
      </c>
      <c r="C34" s="418">
        <v>4902545</v>
      </c>
      <c r="D34" s="271" t="s">
        <v>12</v>
      </c>
      <c r="E34" s="270" t="s">
        <v>347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91" t="s">
        <v>230</v>
      </c>
      <c r="B35" s="156"/>
      <c r="C35" s="706"/>
      <c r="D35" s="705"/>
      <c r="E35" s="88"/>
      <c r="F35" s="271"/>
      <c r="G35" s="106"/>
      <c r="H35" s="401"/>
      <c r="I35" s="401"/>
      <c r="J35" s="401"/>
      <c r="K35" s="695">
        <f>SUM(K34)</f>
        <v>0</v>
      </c>
      <c r="L35" s="402"/>
      <c r="M35" s="401"/>
      <c r="N35" s="401"/>
      <c r="O35" s="401"/>
      <c r="P35" s="698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2"/>
      <c r="I36" s="542"/>
      <c r="J36" s="542"/>
      <c r="K36" s="707"/>
      <c r="L36" s="708"/>
      <c r="M36" s="542"/>
      <c r="N36" s="542"/>
      <c r="O36" s="542"/>
      <c r="P36" s="709"/>
      <c r="Q36" s="600"/>
    </row>
    <row r="37" spans="1:16" ht="13.5" thickTop="1">
      <c r="A37" s="71"/>
      <c r="B37" s="79"/>
      <c r="C37" s="63"/>
      <c r="D37" s="65"/>
      <c r="E37" s="64"/>
      <c r="F37" s="64"/>
      <c r="G37" s="80"/>
      <c r="H37" s="663"/>
      <c r="I37" s="401"/>
      <c r="J37" s="401"/>
      <c r="K37" s="688"/>
      <c r="L37" s="663"/>
      <c r="M37" s="663"/>
      <c r="N37" s="401"/>
      <c r="O37" s="401"/>
      <c r="P37" s="710"/>
    </row>
    <row r="38" spans="1:16" ht="12.75">
      <c r="A38" s="71"/>
      <c r="B38" s="79"/>
      <c r="C38" s="63"/>
      <c r="D38" s="65"/>
      <c r="E38" s="64"/>
      <c r="F38" s="64"/>
      <c r="G38" s="80"/>
      <c r="H38" s="663"/>
      <c r="I38" s="401"/>
      <c r="J38" s="401"/>
      <c r="K38" s="688"/>
      <c r="L38" s="663"/>
      <c r="M38" s="663"/>
      <c r="N38" s="401"/>
      <c r="O38" s="401"/>
      <c r="P38" s="710"/>
    </row>
    <row r="39" spans="1:16" ht="12.75">
      <c r="A39" s="663"/>
      <c r="B39" s="530"/>
      <c r="C39" s="530"/>
      <c r="D39" s="530"/>
      <c r="E39" s="530"/>
      <c r="F39" s="530"/>
      <c r="G39" s="530"/>
      <c r="H39" s="530"/>
      <c r="I39" s="530"/>
      <c r="J39" s="530"/>
      <c r="K39" s="711"/>
      <c r="L39" s="530"/>
      <c r="M39" s="530"/>
      <c r="N39" s="530"/>
      <c r="O39" s="530"/>
      <c r="P39" s="712"/>
    </row>
    <row r="40" spans="1:16" ht="20.25">
      <c r="A40" s="172"/>
      <c r="B40" s="693" t="s">
        <v>227</v>
      </c>
      <c r="C40" s="713"/>
      <c r="D40" s="713"/>
      <c r="E40" s="713"/>
      <c r="F40" s="713"/>
      <c r="G40" s="713"/>
      <c r="H40" s="713"/>
      <c r="I40" s="713"/>
      <c r="J40" s="713"/>
      <c r="K40" s="695">
        <f>K31-K35</f>
        <v>0.0147</v>
      </c>
      <c r="L40" s="714"/>
      <c r="M40" s="714"/>
      <c r="N40" s="714"/>
      <c r="O40" s="714"/>
      <c r="P40" s="715">
        <f>P31-P35</f>
        <v>0.11879999999999999</v>
      </c>
    </row>
    <row r="41" spans="1:16" ht="20.25">
      <c r="A41" s="96"/>
      <c r="B41" s="693" t="s">
        <v>231</v>
      </c>
      <c r="C41" s="701"/>
      <c r="D41" s="701"/>
      <c r="E41" s="701"/>
      <c r="F41" s="701"/>
      <c r="G41" s="701"/>
      <c r="H41" s="701"/>
      <c r="I41" s="701"/>
      <c r="J41" s="701"/>
      <c r="K41" s="695">
        <f>K20</f>
        <v>0.204033323</v>
      </c>
      <c r="L41" s="714"/>
      <c r="M41" s="714"/>
      <c r="N41" s="714"/>
      <c r="O41" s="714"/>
      <c r="P41" s="715">
        <f>P20</f>
        <v>0.323499625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16"/>
      <c r="L42" s="717"/>
      <c r="M42" s="717"/>
      <c r="N42" s="717"/>
      <c r="O42" s="717"/>
      <c r="P42" s="718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16"/>
      <c r="L43" s="717"/>
      <c r="M43" s="717"/>
      <c r="N43" s="717"/>
      <c r="O43" s="717"/>
      <c r="P43" s="718"/>
    </row>
    <row r="44" spans="1:16" ht="23.25">
      <c r="A44" s="96"/>
      <c r="B44" s="398" t="s">
        <v>234</v>
      </c>
      <c r="C44" s="719"/>
      <c r="D44" s="3"/>
      <c r="E44" s="3"/>
      <c r="F44" s="3"/>
      <c r="G44" s="3"/>
      <c r="H44" s="3"/>
      <c r="I44" s="3"/>
      <c r="J44" s="3"/>
      <c r="K44" s="720">
        <f>SUM(K40:K43)</f>
        <v>0.21873332299999998</v>
      </c>
      <c r="L44" s="721"/>
      <c r="M44" s="721"/>
      <c r="N44" s="721"/>
      <c r="O44" s="721"/>
      <c r="P44" s="722">
        <f>SUM(P40:P43)</f>
        <v>0.442299625</v>
      </c>
    </row>
    <row r="45" ht="12.75">
      <c r="K45" s="723"/>
    </row>
    <row r="46" ht="13.5" thickBot="1">
      <c r="K46" s="723"/>
    </row>
    <row r="47" spans="1:17" ht="12.75">
      <c r="A47" s="606"/>
      <c r="B47" s="607"/>
      <c r="C47" s="607"/>
      <c r="D47" s="607"/>
      <c r="E47" s="607"/>
      <c r="F47" s="607"/>
      <c r="G47" s="607"/>
      <c r="H47" s="601"/>
      <c r="I47" s="601"/>
      <c r="J47" s="601"/>
      <c r="K47" s="601"/>
      <c r="L47" s="601"/>
      <c r="M47" s="601"/>
      <c r="N47" s="601"/>
      <c r="O47" s="601"/>
      <c r="P47" s="601"/>
      <c r="Q47" s="602"/>
    </row>
    <row r="48" spans="1:17" ht="23.25">
      <c r="A48" s="608" t="s">
        <v>328</v>
      </c>
      <c r="B48" s="609"/>
      <c r="C48" s="609"/>
      <c r="D48" s="609"/>
      <c r="E48" s="609"/>
      <c r="F48" s="609"/>
      <c r="G48" s="609"/>
      <c r="H48" s="515"/>
      <c r="I48" s="515"/>
      <c r="J48" s="515"/>
      <c r="K48" s="515"/>
      <c r="L48" s="515"/>
      <c r="M48" s="515"/>
      <c r="N48" s="515"/>
      <c r="O48" s="515"/>
      <c r="P48" s="515"/>
      <c r="Q48" s="603"/>
    </row>
    <row r="49" spans="1:17" ht="12.75">
      <c r="A49" s="610"/>
      <c r="B49" s="609"/>
      <c r="C49" s="609"/>
      <c r="D49" s="609"/>
      <c r="E49" s="609"/>
      <c r="F49" s="609"/>
      <c r="G49" s="609"/>
      <c r="H49" s="515"/>
      <c r="I49" s="515"/>
      <c r="J49" s="515"/>
      <c r="K49" s="515"/>
      <c r="L49" s="515"/>
      <c r="M49" s="515"/>
      <c r="N49" s="515"/>
      <c r="O49" s="515"/>
      <c r="P49" s="515"/>
      <c r="Q49" s="603"/>
    </row>
    <row r="50" spans="1:17" ht="18">
      <c r="A50" s="611"/>
      <c r="B50" s="612"/>
      <c r="C50" s="612"/>
      <c r="D50" s="612"/>
      <c r="E50" s="612"/>
      <c r="F50" s="612"/>
      <c r="G50" s="612"/>
      <c r="H50" s="515"/>
      <c r="I50" s="515"/>
      <c r="J50" s="599"/>
      <c r="K50" s="724" t="s">
        <v>340</v>
      </c>
      <c r="L50" s="515"/>
      <c r="M50" s="515"/>
      <c r="N50" s="515"/>
      <c r="O50" s="515"/>
      <c r="P50" s="725" t="s">
        <v>341</v>
      </c>
      <c r="Q50" s="603"/>
    </row>
    <row r="51" spans="1:17" ht="12.75">
      <c r="A51" s="614"/>
      <c r="B51" s="96"/>
      <c r="C51" s="96"/>
      <c r="D51" s="96"/>
      <c r="E51" s="96"/>
      <c r="F51" s="96"/>
      <c r="G51" s="96"/>
      <c r="H51" s="515"/>
      <c r="I51" s="515"/>
      <c r="J51" s="515"/>
      <c r="K51" s="515"/>
      <c r="L51" s="515"/>
      <c r="M51" s="515"/>
      <c r="N51" s="515"/>
      <c r="O51" s="515"/>
      <c r="P51" s="515"/>
      <c r="Q51" s="603"/>
    </row>
    <row r="52" spans="1:17" ht="12.75">
      <c r="A52" s="614"/>
      <c r="B52" s="96"/>
      <c r="C52" s="96"/>
      <c r="D52" s="96"/>
      <c r="E52" s="96"/>
      <c r="F52" s="96"/>
      <c r="G52" s="96"/>
      <c r="H52" s="515"/>
      <c r="I52" s="515"/>
      <c r="J52" s="515"/>
      <c r="K52" s="515"/>
      <c r="L52" s="515"/>
      <c r="M52" s="515"/>
      <c r="N52" s="515"/>
      <c r="O52" s="515"/>
      <c r="P52" s="515"/>
      <c r="Q52" s="603"/>
    </row>
    <row r="53" spans="1:17" ht="23.25">
      <c r="A53" s="608" t="s">
        <v>331</v>
      </c>
      <c r="B53" s="616"/>
      <c r="C53" s="616"/>
      <c r="D53" s="617"/>
      <c r="E53" s="617"/>
      <c r="F53" s="618"/>
      <c r="G53" s="617"/>
      <c r="H53" s="515"/>
      <c r="I53" s="515"/>
      <c r="J53" s="515"/>
      <c r="K53" s="726">
        <f>K44</f>
        <v>0.21873332299999998</v>
      </c>
      <c r="L53" s="612" t="s">
        <v>329</v>
      </c>
      <c r="M53" s="515"/>
      <c r="N53" s="515"/>
      <c r="O53" s="515"/>
      <c r="P53" s="726">
        <f>P44</f>
        <v>0.442299625</v>
      </c>
      <c r="Q53" s="727" t="s">
        <v>329</v>
      </c>
    </row>
    <row r="54" spans="1:17" ht="23.25">
      <c r="A54" s="728"/>
      <c r="B54" s="622"/>
      <c r="C54" s="622"/>
      <c r="D54" s="609"/>
      <c r="E54" s="609"/>
      <c r="F54" s="623"/>
      <c r="G54" s="609"/>
      <c r="H54" s="515"/>
      <c r="I54" s="515"/>
      <c r="J54" s="515"/>
      <c r="K54" s="721"/>
      <c r="L54" s="675"/>
      <c r="M54" s="515"/>
      <c r="N54" s="515"/>
      <c r="O54" s="515"/>
      <c r="P54" s="721"/>
      <c r="Q54" s="729"/>
    </row>
    <row r="55" spans="1:17" ht="23.25">
      <c r="A55" s="730" t="s">
        <v>330</v>
      </c>
      <c r="B55" s="45"/>
      <c r="C55" s="45"/>
      <c r="D55" s="609"/>
      <c r="E55" s="609"/>
      <c r="F55" s="626"/>
      <c r="G55" s="617"/>
      <c r="H55" s="515"/>
      <c r="I55" s="515"/>
      <c r="J55" s="515"/>
      <c r="K55" s="726">
        <f>'STEPPED UP GENCO'!K42</f>
        <v>0.061210286100000004</v>
      </c>
      <c r="L55" s="612" t="s">
        <v>329</v>
      </c>
      <c r="M55" s="515"/>
      <c r="N55" s="515"/>
      <c r="O55" s="515"/>
      <c r="P55" s="726">
        <f>'STEPPED UP GENCO'!P42</f>
        <v>-0.09405505394999998</v>
      </c>
      <c r="Q55" s="727" t="s">
        <v>329</v>
      </c>
    </row>
    <row r="56" spans="1:17" ht="6.75" customHeight="1">
      <c r="A56" s="627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603"/>
    </row>
    <row r="57" spans="1:17" ht="6.75" customHeight="1">
      <c r="A57" s="627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603"/>
    </row>
    <row r="58" spans="1:17" ht="6.75" customHeight="1">
      <c r="A58" s="627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603"/>
    </row>
    <row r="59" spans="1:17" ht="26.25" customHeight="1">
      <c r="A59" s="627"/>
      <c r="B59" s="515"/>
      <c r="C59" s="515"/>
      <c r="D59" s="515"/>
      <c r="E59" s="515"/>
      <c r="F59" s="515"/>
      <c r="G59" s="515"/>
      <c r="H59" s="616"/>
      <c r="I59" s="616"/>
      <c r="J59" s="731" t="s">
        <v>332</v>
      </c>
      <c r="K59" s="726">
        <f>SUM(K53:K58)</f>
        <v>0.2799436091</v>
      </c>
      <c r="L59" s="732" t="s">
        <v>329</v>
      </c>
      <c r="M59" s="293"/>
      <c r="N59" s="293"/>
      <c r="O59" s="293"/>
      <c r="P59" s="726">
        <f>SUM(P53:P58)</f>
        <v>0.34824457105</v>
      </c>
      <c r="Q59" s="732" t="s">
        <v>329</v>
      </c>
    </row>
    <row r="60" spans="1:17" ht="3" customHeight="1" thickBot="1">
      <c r="A60" s="628"/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J24" sqref="J24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3" t="s">
        <v>239</v>
      </c>
      <c r="P2" s="733" t="str">
        <f>NDPL!Q1</f>
        <v>DECEMBER-2016</v>
      </c>
      <c r="Q2" s="734"/>
    </row>
    <row r="3" spans="1:8" ht="23.25">
      <c r="A3" s="187" t="s">
        <v>286</v>
      </c>
      <c r="H3" s="579"/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43.5" customHeight="1" thickBot="1" thickTop="1">
      <c r="A5" s="580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01/01/2017</v>
      </c>
      <c r="H5" s="553" t="str">
        <f>NDPL!H5</f>
        <v>INTIAL READING 01/12/2016</v>
      </c>
      <c r="I5" s="553" t="s">
        <v>4</v>
      </c>
      <c r="J5" s="553" t="s">
        <v>5</v>
      </c>
      <c r="K5" s="581" t="s">
        <v>6</v>
      </c>
      <c r="L5" s="551" t="str">
        <f>NDPL!G5</f>
        <v>FINAL READING 01/01/2017</v>
      </c>
      <c r="M5" s="553" t="str">
        <f>NDPL!H5</f>
        <v>INTIAL READING 01/12/2016</v>
      </c>
      <c r="N5" s="553" t="s">
        <v>4</v>
      </c>
      <c r="O5" s="553" t="s">
        <v>5</v>
      </c>
      <c r="P5" s="581" t="s">
        <v>6</v>
      </c>
      <c r="Q5" s="581" t="s">
        <v>310</v>
      </c>
    </row>
    <row r="6" ht="14.25" thickBot="1" thickTop="1"/>
    <row r="7" spans="1:17" ht="19.5" customHeight="1" thickTop="1">
      <c r="A7" s="286"/>
      <c r="B7" s="287" t="s">
        <v>253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42"/>
      <c r="Q7" s="588"/>
    </row>
    <row r="8" spans="1:17" ht="19.5" customHeight="1">
      <c r="A8" s="267"/>
      <c r="B8" s="290" t="s">
        <v>254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5"/>
      <c r="N8" s="515"/>
      <c r="O8" s="515"/>
      <c r="P8" s="735"/>
      <c r="Q8" s="469"/>
    </row>
    <row r="9" spans="1:17" ht="19.5" customHeight="1">
      <c r="A9" s="267">
        <v>1</v>
      </c>
      <c r="B9" s="293" t="s">
        <v>255</v>
      </c>
      <c r="C9" s="291">
        <v>4864817</v>
      </c>
      <c r="D9" s="277" t="s">
        <v>12</v>
      </c>
      <c r="E9" s="96" t="s">
        <v>347</v>
      </c>
      <c r="F9" s="292">
        <v>100</v>
      </c>
      <c r="G9" s="461">
        <v>995956</v>
      </c>
      <c r="H9" s="291">
        <v>1000433</v>
      </c>
      <c r="I9" s="464">
        <f>G9-H9</f>
        <v>-4477</v>
      </c>
      <c r="J9" s="464">
        <f>$F9*I9</f>
        <v>-447700</v>
      </c>
      <c r="K9" s="533">
        <f>J9/1000000</f>
        <v>-0.4477</v>
      </c>
      <c r="L9" s="461">
        <v>2179</v>
      </c>
      <c r="M9" s="291">
        <v>2180</v>
      </c>
      <c r="N9" s="464">
        <f>L9-M9</f>
        <v>-1</v>
      </c>
      <c r="O9" s="464">
        <f>$F9*N9</f>
        <v>-100</v>
      </c>
      <c r="P9" s="533">
        <f>O9/1000000</f>
        <v>-0.0001</v>
      </c>
      <c r="Q9" s="481"/>
    </row>
    <row r="10" spans="1:17" ht="19.5" customHeight="1">
      <c r="A10" s="267">
        <v>2</v>
      </c>
      <c r="B10" s="293" t="s">
        <v>256</v>
      </c>
      <c r="C10" s="291">
        <v>4864794</v>
      </c>
      <c r="D10" s="277" t="s">
        <v>12</v>
      </c>
      <c r="E10" s="96" t="s">
        <v>347</v>
      </c>
      <c r="F10" s="292">
        <v>100</v>
      </c>
      <c r="G10" s="461">
        <v>32601</v>
      </c>
      <c r="H10" s="462">
        <v>29345</v>
      </c>
      <c r="I10" s="464">
        <f>G10-H10</f>
        <v>3256</v>
      </c>
      <c r="J10" s="464">
        <f>$F10*I10</f>
        <v>325600</v>
      </c>
      <c r="K10" s="533">
        <f>J10/1000000</f>
        <v>0.3256</v>
      </c>
      <c r="L10" s="461">
        <v>2881</v>
      </c>
      <c r="M10" s="462">
        <v>2881</v>
      </c>
      <c r="N10" s="464">
        <f>L10-M10</f>
        <v>0</v>
      </c>
      <c r="O10" s="464">
        <f>$F10*N10</f>
        <v>0</v>
      </c>
      <c r="P10" s="533">
        <f>O10/1000000</f>
        <v>0</v>
      </c>
      <c r="Q10" s="469"/>
    </row>
    <row r="11" spans="1:17" ht="19.5" customHeight="1">
      <c r="A11" s="267">
        <v>3</v>
      </c>
      <c r="B11" s="293" t="s">
        <v>257</v>
      </c>
      <c r="C11" s="291">
        <v>4864896</v>
      </c>
      <c r="D11" s="277" t="s">
        <v>12</v>
      </c>
      <c r="E11" s="96" t="s">
        <v>347</v>
      </c>
      <c r="F11" s="292">
        <v>500</v>
      </c>
      <c r="G11" s="461">
        <v>3621</v>
      </c>
      <c r="H11" s="462">
        <v>3990</v>
      </c>
      <c r="I11" s="464">
        <f>G11-H11</f>
        <v>-369</v>
      </c>
      <c r="J11" s="464">
        <f>$F11*I11</f>
        <v>-184500</v>
      </c>
      <c r="K11" s="533">
        <f>J11/1000000</f>
        <v>-0.1845</v>
      </c>
      <c r="L11" s="461">
        <v>1397</v>
      </c>
      <c r="M11" s="462">
        <v>1397</v>
      </c>
      <c r="N11" s="464">
        <f>L11-M11</f>
        <v>0</v>
      </c>
      <c r="O11" s="464">
        <f>$F11*N11</f>
        <v>0</v>
      </c>
      <c r="P11" s="533">
        <f>O11/1000000</f>
        <v>0</v>
      </c>
      <c r="Q11" s="469"/>
    </row>
    <row r="12" spans="1:17" ht="19.5" customHeight="1">
      <c r="A12" s="267">
        <v>4</v>
      </c>
      <c r="B12" s="293" t="s">
        <v>258</v>
      </c>
      <c r="C12" s="291">
        <v>4864863</v>
      </c>
      <c r="D12" s="277" t="s">
        <v>12</v>
      </c>
      <c r="E12" s="96" t="s">
        <v>347</v>
      </c>
      <c r="F12" s="755">
        <v>937.5</v>
      </c>
      <c r="G12" s="461">
        <v>412</v>
      </c>
      <c r="H12" s="462">
        <v>602</v>
      </c>
      <c r="I12" s="464">
        <f>G12-H12</f>
        <v>-190</v>
      </c>
      <c r="J12" s="464">
        <f>$F12*I12</f>
        <v>-178125</v>
      </c>
      <c r="K12" s="533">
        <f>J12/1000000</f>
        <v>-0.178125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33">
        <f>O12/1000000</f>
        <v>0</v>
      </c>
      <c r="Q12" s="756" t="s">
        <v>452</v>
      </c>
    </row>
    <row r="13" spans="1:17" ht="19.5" customHeight="1">
      <c r="A13" s="267"/>
      <c r="B13" s="290" t="s">
        <v>259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40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40"/>
      <c r="Q14" s="469"/>
    </row>
    <row r="15" spans="1:17" ht="19.5" customHeight="1">
      <c r="A15" s="267">
        <v>5</v>
      </c>
      <c r="B15" s="293" t="s">
        <v>260</v>
      </c>
      <c r="C15" s="291">
        <v>5129957</v>
      </c>
      <c r="D15" s="277" t="s">
        <v>12</v>
      </c>
      <c r="E15" s="96" t="s">
        <v>347</v>
      </c>
      <c r="F15" s="292">
        <v>250</v>
      </c>
      <c r="G15" s="461">
        <v>999509</v>
      </c>
      <c r="H15" s="462">
        <v>999931</v>
      </c>
      <c r="I15" s="464">
        <f>G15-H15</f>
        <v>-422</v>
      </c>
      <c r="J15" s="464">
        <f>$F15*I15</f>
        <v>-105500</v>
      </c>
      <c r="K15" s="533">
        <f>J15/1000000</f>
        <v>-0.1055</v>
      </c>
      <c r="L15" s="461">
        <v>990416</v>
      </c>
      <c r="M15" s="462">
        <v>990553</v>
      </c>
      <c r="N15" s="464">
        <f>L15-M15</f>
        <v>-137</v>
      </c>
      <c r="O15" s="464">
        <f>$F15*N15</f>
        <v>-34250</v>
      </c>
      <c r="P15" s="533">
        <f>O15/1000000</f>
        <v>-0.03425</v>
      </c>
      <c r="Q15" s="469"/>
    </row>
    <row r="16" spans="1:17" ht="19.5" customHeight="1">
      <c r="A16" s="267">
        <v>6</v>
      </c>
      <c r="B16" s="293" t="s">
        <v>261</v>
      </c>
      <c r="C16" s="291">
        <v>4864881</v>
      </c>
      <c r="D16" s="277" t="s">
        <v>12</v>
      </c>
      <c r="E16" s="96" t="s">
        <v>347</v>
      </c>
      <c r="F16" s="292">
        <v>-500</v>
      </c>
      <c r="G16" s="461">
        <v>983490</v>
      </c>
      <c r="H16" s="462">
        <v>983658</v>
      </c>
      <c r="I16" s="464">
        <f>G16-H16</f>
        <v>-168</v>
      </c>
      <c r="J16" s="464">
        <f>$F16*I16</f>
        <v>84000</v>
      </c>
      <c r="K16" s="533">
        <f>J16/1000000</f>
        <v>0.084</v>
      </c>
      <c r="L16" s="461">
        <v>976490</v>
      </c>
      <c r="M16" s="462">
        <v>976554</v>
      </c>
      <c r="N16" s="464">
        <f>L16-M16</f>
        <v>-64</v>
      </c>
      <c r="O16" s="464">
        <f>$F16*N16</f>
        <v>32000</v>
      </c>
      <c r="P16" s="533">
        <f>O16/1000000</f>
        <v>0.032</v>
      </c>
      <c r="Q16" s="469"/>
    </row>
    <row r="17" spans="1:17" ht="19.5" customHeight="1">
      <c r="A17" s="267">
        <v>7</v>
      </c>
      <c r="B17" s="293" t="s">
        <v>276</v>
      </c>
      <c r="C17" s="291">
        <v>4902559</v>
      </c>
      <c r="D17" s="277" t="s">
        <v>12</v>
      </c>
      <c r="E17" s="96" t="s">
        <v>347</v>
      </c>
      <c r="F17" s="292">
        <v>300</v>
      </c>
      <c r="G17" s="461">
        <v>999999</v>
      </c>
      <c r="H17" s="462">
        <v>1000000</v>
      </c>
      <c r="I17" s="464">
        <f>G17-H17</f>
        <v>-1</v>
      </c>
      <c r="J17" s="464">
        <f>$F17*I17</f>
        <v>-300</v>
      </c>
      <c r="K17" s="533">
        <f>J17/1000000</f>
        <v>-0.0003</v>
      </c>
      <c r="L17" s="461">
        <v>999998</v>
      </c>
      <c r="M17" s="462">
        <v>999998</v>
      </c>
      <c r="N17" s="464">
        <f>L17-M17</f>
        <v>0</v>
      </c>
      <c r="O17" s="464">
        <f>$F17*N17</f>
        <v>0</v>
      </c>
      <c r="P17" s="533">
        <f>O17/1000000</f>
        <v>0</v>
      </c>
      <c r="Q17" s="469" t="s">
        <v>456</v>
      </c>
    </row>
    <row r="18" spans="1:17" ht="19.5" customHeight="1">
      <c r="A18" s="267"/>
      <c r="B18" s="290"/>
      <c r="C18" s="291"/>
      <c r="D18" s="277"/>
      <c r="E18" s="96"/>
      <c r="F18" s="292">
        <v>200</v>
      </c>
      <c r="G18" s="95"/>
      <c r="H18" s="84"/>
      <c r="I18" s="44"/>
      <c r="J18" s="44"/>
      <c r="K18" s="767">
        <v>0</v>
      </c>
      <c r="L18" s="306"/>
      <c r="M18" s="516"/>
      <c r="N18" s="516"/>
      <c r="O18" s="516"/>
      <c r="P18" s="517">
        <v>-0.0004</v>
      </c>
      <c r="Q18" s="469" t="s">
        <v>474</v>
      </c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16"/>
      <c r="N19" s="516"/>
      <c r="O19" s="516"/>
      <c r="P19" s="517"/>
      <c r="Q19" s="469"/>
    </row>
    <row r="20" spans="1:17" ht="19.5" customHeight="1">
      <c r="A20" s="267"/>
      <c r="B20" s="290" t="s">
        <v>262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-0.506525</v>
      </c>
      <c r="L20" s="307"/>
      <c r="M20" s="283"/>
      <c r="N20" s="283"/>
      <c r="O20" s="283"/>
      <c r="P20" s="301">
        <f>SUM(P9:P19)</f>
        <v>-0.002750000000000005</v>
      </c>
      <c r="Q20" s="469"/>
    </row>
    <row r="21" spans="1:17" ht="19.5" customHeight="1">
      <c r="A21" s="267"/>
      <c r="B21" s="290" t="s">
        <v>263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16"/>
      <c r="N21" s="516"/>
      <c r="O21" s="516"/>
      <c r="P21" s="517"/>
      <c r="Q21" s="469"/>
    </row>
    <row r="22" spans="1:17" ht="19.5" customHeight="1">
      <c r="A22" s="267"/>
      <c r="B22" s="290" t="s">
        <v>264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16"/>
      <c r="N22" s="516"/>
      <c r="O22" s="516"/>
      <c r="P22" s="517"/>
      <c r="Q22" s="469"/>
    </row>
    <row r="23" spans="1:17" ht="19.5" customHeight="1">
      <c r="A23" s="267">
        <v>8</v>
      </c>
      <c r="B23" s="293" t="s">
        <v>265</v>
      </c>
      <c r="C23" s="291">
        <v>4864796</v>
      </c>
      <c r="D23" s="277" t="s">
        <v>12</v>
      </c>
      <c r="E23" s="96" t="s">
        <v>347</v>
      </c>
      <c r="F23" s="292">
        <v>200</v>
      </c>
      <c r="G23" s="461">
        <v>991140</v>
      </c>
      <c r="H23" s="462">
        <v>992424</v>
      </c>
      <c r="I23" s="464">
        <f>G23-H23</f>
        <v>-1284</v>
      </c>
      <c r="J23" s="464">
        <f>$F23*I23</f>
        <v>-256800</v>
      </c>
      <c r="K23" s="533">
        <f>J23/1000000</f>
        <v>-0.2568</v>
      </c>
      <c r="L23" s="461">
        <v>999740</v>
      </c>
      <c r="M23" s="462">
        <v>999740</v>
      </c>
      <c r="N23" s="464">
        <f>L23-M23</f>
        <v>0</v>
      </c>
      <c r="O23" s="464">
        <f>$F23*N23</f>
        <v>0</v>
      </c>
      <c r="P23" s="533">
        <f>O23/1000000</f>
        <v>0</v>
      </c>
      <c r="Q23" s="481"/>
    </row>
    <row r="24" spans="1:17" ht="21" customHeight="1">
      <c r="A24" s="267">
        <v>9</v>
      </c>
      <c r="B24" s="293" t="s">
        <v>266</v>
      </c>
      <c r="C24" s="291">
        <v>4864932</v>
      </c>
      <c r="D24" s="277" t="s">
        <v>12</v>
      </c>
      <c r="E24" s="96" t="s">
        <v>347</v>
      </c>
      <c r="F24" s="292">
        <v>375</v>
      </c>
      <c r="G24" s="461">
        <v>918274</v>
      </c>
      <c r="H24" s="462">
        <v>921860</v>
      </c>
      <c r="I24" s="464">
        <f>G24-H24</f>
        <v>-3586</v>
      </c>
      <c r="J24" s="464">
        <f>$F24*I24</f>
        <v>-1344750</v>
      </c>
      <c r="K24" s="533">
        <f>J24/1000000</f>
        <v>-1.34475</v>
      </c>
      <c r="L24" s="461">
        <v>997279</v>
      </c>
      <c r="M24" s="462">
        <v>997279</v>
      </c>
      <c r="N24" s="464">
        <f>L24-M24</f>
        <v>0</v>
      </c>
      <c r="O24" s="464">
        <f>$F24*N24</f>
        <v>0</v>
      </c>
      <c r="P24" s="533">
        <f>O24/1000000</f>
        <v>0</v>
      </c>
      <c r="Q24" s="475"/>
    </row>
    <row r="25" spans="1:17" ht="19.5" customHeight="1">
      <c r="A25" s="267"/>
      <c r="B25" s="290" t="s">
        <v>267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-1.6015499999999998</v>
      </c>
      <c r="L25" s="307"/>
      <c r="M25" s="283"/>
      <c r="N25" s="283"/>
      <c r="O25" s="283"/>
      <c r="P25" s="301">
        <f>SUM(P23:P24)</f>
        <v>0</v>
      </c>
      <c r="Q25" s="469"/>
    </row>
    <row r="26" spans="1:17" ht="19.5" customHeight="1">
      <c r="A26" s="267"/>
      <c r="B26" s="290" t="s">
        <v>268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16"/>
      <c r="N26" s="516"/>
      <c r="O26" s="516"/>
      <c r="P26" s="517"/>
      <c r="Q26" s="469"/>
    </row>
    <row r="27" spans="1:17" ht="19.5" customHeight="1">
      <c r="A27" s="267"/>
      <c r="B27" s="290" t="s">
        <v>264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16"/>
      <c r="N27" s="516"/>
      <c r="O27" s="516"/>
      <c r="P27" s="517"/>
      <c r="Q27" s="469"/>
    </row>
    <row r="28" spans="1:17" ht="19.5" customHeight="1">
      <c r="A28" s="267">
        <v>10</v>
      </c>
      <c r="B28" s="293" t="s">
        <v>269</v>
      </c>
      <c r="C28" s="291">
        <v>4864819</v>
      </c>
      <c r="D28" s="277" t="s">
        <v>12</v>
      </c>
      <c r="E28" s="96" t="s">
        <v>347</v>
      </c>
      <c r="F28" s="534">
        <v>200</v>
      </c>
      <c r="G28" s="461">
        <v>285474</v>
      </c>
      <c r="H28" s="462">
        <v>284044</v>
      </c>
      <c r="I28" s="464">
        <f aca="true" t="shared" si="0" ref="I28:I33">G28-H28</f>
        <v>1430</v>
      </c>
      <c r="J28" s="464">
        <f aca="true" t="shared" si="1" ref="J28:J33">$F28*I28</f>
        <v>286000</v>
      </c>
      <c r="K28" s="533">
        <f aca="true" t="shared" si="2" ref="K28:K33">J28/1000000</f>
        <v>0.286</v>
      </c>
      <c r="L28" s="461">
        <v>267817</v>
      </c>
      <c r="M28" s="462">
        <v>267764</v>
      </c>
      <c r="N28" s="464">
        <f aca="true" t="shared" si="3" ref="N28:N33">L28-M28</f>
        <v>53</v>
      </c>
      <c r="O28" s="464">
        <f aca="true" t="shared" si="4" ref="O28:O33">$F28*N28</f>
        <v>10600</v>
      </c>
      <c r="P28" s="533">
        <f aca="true" t="shared" si="5" ref="P28:P33">O28/1000000</f>
        <v>0.0106</v>
      </c>
      <c r="Q28" s="469"/>
    </row>
    <row r="29" spans="1:17" ht="19.5" customHeight="1">
      <c r="A29" s="267">
        <v>11</v>
      </c>
      <c r="B29" s="293" t="s">
        <v>270</v>
      </c>
      <c r="C29" s="291">
        <v>5295125</v>
      </c>
      <c r="D29" s="277" t="s">
        <v>12</v>
      </c>
      <c r="E29" s="96" t="s">
        <v>347</v>
      </c>
      <c r="F29" s="534">
        <v>100</v>
      </c>
      <c r="G29" s="461">
        <v>167849</v>
      </c>
      <c r="H29" s="462">
        <v>159795</v>
      </c>
      <c r="I29" s="464">
        <f>G29-H29</f>
        <v>8054</v>
      </c>
      <c r="J29" s="464">
        <f>$F29*I29</f>
        <v>805400</v>
      </c>
      <c r="K29" s="533">
        <f>J29/1000000</f>
        <v>0.8054</v>
      </c>
      <c r="L29" s="461">
        <v>998992</v>
      </c>
      <c r="M29" s="462">
        <v>998992</v>
      </c>
      <c r="N29" s="464">
        <f>L29-M29</f>
        <v>0</v>
      </c>
      <c r="O29" s="464">
        <f>$F29*N29</f>
        <v>0</v>
      </c>
      <c r="P29" s="533">
        <f>O29/1000000</f>
        <v>0</v>
      </c>
      <c r="Q29" s="469"/>
    </row>
    <row r="30" spans="1:17" ht="19.5" customHeight="1">
      <c r="A30" s="267">
        <v>12</v>
      </c>
      <c r="B30" s="293" t="s">
        <v>271</v>
      </c>
      <c r="C30" s="291">
        <v>5295126</v>
      </c>
      <c r="D30" s="277" t="s">
        <v>12</v>
      </c>
      <c r="E30" s="96" t="s">
        <v>347</v>
      </c>
      <c r="F30" s="534">
        <v>62.5</v>
      </c>
      <c r="G30" s="461">
        <v>62559</v>
      </c>
      <c r="H30" s="462">
        <v>50479</v>
      </c>
      <c r="I30" s="464">
        <f>G30-H30</f>
        <v>12080</v>
      </c>
      <c r="J30" s="464">
        <f>$F30*I30</f>
        <v>755000</v>
      </c>
      <c r="K30" s="533">
        <f>J30/1000000</f>
        <v>0.755</v>
      </c>
      <c r="L30" s="461">
        <v>986845</v>
      </c>
      <c r="M30" s="462">
        <v>986845</v>
      </c>
      <c r="N30" s="464">
        <f>L30-M30</f>
        <v>0</v>
      </c>
      <c r="O30" s="464">
        <f>$F30*N30</f>
        <v>0</v>
      </c>
      <c r="P30" s="533">
        <f>O30/1000000</f>
        <v>0</v>
      </c>
      <c r="Q30" s="469"/>
    </row>
    <row r="31" spans="1:17" ht="19.5" customHeight="1">
      <c r="A31" s="267">
        <v>13</v>
      </c>
      <c r="B31" s="293" t="s">
        <v>272</v>
      </c>
      <c r="C31" s="291">
        <v>4865179</v>
      </c>
      <c r="D31" s="277" t="s">
        <v>12</v>
      </c>
      <c r="E31" s="96" t="s">
        <v>347</v>
      </c>
      <c r="F31" s="534">
        <v>800</v>
      </c>
      <c r="G31" s="461">
        <v>101</v>
      </c>
      <c r="H31" s="462">
        <v>180</v>
      </c>
      <c r="I31" s="464">
        <f>G31-H31</f>
        <v>-79</v>
      </c>
      <c r="J31" s="464">
        <f>$F31*I31</f>
        <v>-63200</v>
      </c>
      <c r="K31" s="533">
        <f>J31/1000000</f>
        <v>-0.0632</v>
      </c>
      <c r="L31" s="461">
        <v>355</v>
      </c>
      <c r="M31" s="462">
        <v>347</v>
      </c>
      <c r="N31" s="464">
        <f>L31-M31</f>
        <v>8</v>
      </c>
      <c r="O31" s="464">
        <f>$F31*N31</f>
        <v>6400</v>
      </c>
      <c r="P31" s="533">
        <f>O31/1000000</f>
        <v>0.0064</v>
      </c>
      <c r="Q31" s="469"/>
    </row>
    <row r="32" spans="1:17" ht="19.5" customHeight="1">
      <c r="A32" s="267">
        <v>14</v>
      </c>
      <c r="B32" s="293" t="s">
        <v>273</v>
      </c>
      <c r="C32" s="291">
        <v>4864795</v>
      </c>
      <c r="D32" s="277" t="s">
        <v>12</v>
      </c>
      <c r="E32" s="96" t="s">
        <v>347</v>
      </c>
      <c r="F32" s="534">
        <v>100</v>
      </c>
      <c r="G32" s="461">
        <v>993494</v>
      </c>
      <c r="H32" s="462">
        <v>994882</v>
      </c>
      <c r="I32" s="464">
        <f t="shared" si="0"/>
        <v>-1388</v>
      </c>
      <c r="J32" s="464">
        <f t="shared" si="1"/>
        <v>-138800</v>
      </c>
      <c r="K32" s="533">
        <f t="shared" si="2"/>
        <v>-0.1388</v>
      </c>
      <c r="L32" s="461">
        <v>999595</v>
      </c>
      <c r="M32" s="462">
        <v>999595</v>
      </c>
      <c r="N32" s="464">
        <f t="shared" si="3"/>
        <v>0</v>
      </c>
      <c r="O32" s="464">
        <f t="shared" si="4"/>
        <v>0</v>
      </c>
      <c r="P32" s="533">
        <f t="shared" si="5"/>
        <v>0</v>
      </c>
      <c r="Q32" s="481"/>
    </row>
    <row r="33" spans="1:17" ht="19.5" customHeight="1">
      <c r="A33" s="267">
        <v>15</v>
      </c>
      <c r="B33" s="293" t="s">
        <v>376</v>
      </c>
      <c r="C33" s="291">
        <v>4864821</v>
      </c>
      <c r="D33" s="277" t="s">
        <v>12</v>
      </c>
      <c r="E33" s="96" t="s">
        <v>347</v>
      </c>
      <c r="F33" s="534">
        <v>150</v>
      </c>
      <c r="G33" s="461">
        <v>998610</v>
      </c>
      <c r="H33" s="462">
        <v>999065</v>
      </c>
      <c r="I33" s="464">
        <f t="shared" si="0"/>
        <v>-455</v>
      </c>
      <c r="J33" s="464">
        <f t="shared" si="1"/>
        <v>-68250</v>
      </c>
      <c r="K33" s="533">
        <f t="shared" si="2"/>
        <v>-0.06825</v>
      </c>
      <c r="L33" s="461">
        <v>994582</v>
      </c>
      <c r="M33" s="462">
        <v>994456</v>
      </c>
      <c r="N33" s="464">
        <f t="shared" si="3"/>
        <v>126</v>
      </c>
      <c r="O33" s="464">
        <f t="shared" si="4"/>
        <v>18900</v>
      </c>
      <c r="P33" s="539">
        <f t="shared" si="5"/>
        <v>0.0189</v>
      </c>
      <c r="Q33" s="500"/>
    </row>
    <row r="34" spans="1:17" ht="19.5" customHeight="1">
      <c r="A34" s="267"/>
      <c r="B34" s="290" t="s">
        <v>259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40"/>
      <c r="Q34" s="469"/>
    </row>
    <row r="35" spans="1:17" ht="19.5" customHeight="1">
      <c r="A35" s="267">
        <v>16</v>
      </c>
      <c r="B35" s="293" t="s">
        <v>274</v>
      </c>
      <c r="C35" s="291">
        <v>4865185</v>
      </c>
      <c r="D35" s="277" t="s">
        <v>12</v>
      </c>
      <c r="E35" s="96" t="s">
        <v>347</v>
      </c>
      <c r="F35" s="534">
        <v>-2500</v>
      </c>
      <c r="G35" s="461">
        <v>999185</v>
      </c>
      <c r="H35" s="462">
        <v>999294</v>
      </c>
      <c r="I35" s="464">
        <f>G35-H35</f>
        <v>-109</v>
      </c>
      <c r="J35" s="464">
        <f>$F35*I35</f>
        <v>272500</v>
      </c>
      <c r="K35" s="533">
        <f>J35/1000000</f>
        <v>0.2725</v>
      </c>
      <c r="L35" s="461">
        <v>3071</v>
      </c>
      <c r="M35" s="462">
        <v>3072</v>
      </c>
      <c r="N35" s="464">
        <f>L35-M35</f>
        <v>-1</v>
      </c>
      <c r="O35" s="464">
        <f>$F35*N35</f>
        <v>2500</v>
      </c>
      <c r="P35" s="539">
        <f>O35/1000000</f>
        <v>0.0025</v>
      </c>
      <c r="Q35" s="480"/>
    </row>
    <row r="36" spans="1:17" ht="19.5" customHeight="1">
      <c r="A36" s="267">
        <v>17</v>
      </c>
      <c r="B36" s="293" t="s">
        <v>277</v>
      </c>
      <c r="C36" s="291">
        <v>4902559</v>
      </c>
      <c r="D36" s="277" t="s">
        <v>12</v>
      </c>
      <c r="E36" s="96" t="s">
        <v>347</v>
      </c>
      <c r="F36" s="291">
        <v>-300</v>
      </c>
      <c r="G36" s="461">
        <v>999999</v>
      </c>
      <c r="H36" s="462">
        <v>1000000</v>
      </c>
      <c r="I36" s="464">
        <f>G36-H36</f>
        <v>-1</v>
      </c>
      <c r="J36" s="464">
        <f>$F36*I36</f>
        <v>300</v>
      </c>
      <c r="K36" s="533">
        <f>J36/1000000</f>
        <v>0.0003</v>
      </c>
      <c r="L36" s="461">
        <v>999998</v>
      </c>
      <c r="M36" s="462">
        <v>999998</v>
      </c>
      <c r="N36" s="464">
        <f>L36-M36</f>
        <v>0</v>
      </c>
      <c r="O36" s="464">
        <f>$F36*N36</f>
        <v>0</v>
      </c>
      <c r="P36" s="533">
        <f>O36/1000000</f>
        <v>0</v>
      </c>
      <c r="Q36" s="469" t="s">
        <v>456</v>
      </c>
    </row>
    <row r="37" spans="1:17" ht="19.5" customHeight="1">
      <c r="A37" s="267"/>
      <c r="B37" s="293"/>
      <c r="C37" s="291"/>
      <c r="D37" s="277"/>
      <c r="E37" s="96"/>
      <c r="F37" s="291">
        <v>-200</v>
      </c>
      <c r="G37" s="461"/>
      <c r="H37" s="462"/>
      <c r="I37" s="464"/>
      <c r="J37" s="464"/>
      <c r="K37" s="464">
        <v>0</v>
      </c>
      <c r="L37" s="461"/>
      <c r="M37" s="462"/>
      <c r="N37" s="464"/>
      <c r="O37" s="464"/>
      <c r="P37" s="533">
        <v>-0.0004</v>
      </c>
      <c r="Q37" s="469" t="s">
        <v>475</v>
      </c>
    </row>
    <row r="38" spans="1:17" ht="19.5" customHeight="1" thickBot="1">
      <c r="A38" s="295"/>
      <c r="B38" s="296" t="s">
        <v>275</v>
      </c>
      <c r="C38" s="296"/>
      <c r="D38" s="296"/>
      <c r="E38" s="296"/>
      <c r="F38" s="296"/>
      <c r="G38" s="103"/>
      <c r="H38" s="102"/>
      <c r="I38" s="102"/>
      <c r="J38" s="102"/>
      <c r="K38" s="424">
        <f>SUM(K28:K36)</f>
        <v>1.84895</v>
      </c>
      <c r="L38" s="308"/>
      <c r="M38" s="736"/>
      <c r="N38" s="736"/>
      <c r="O38" s="736"/>
      <c r="P38" s="302">
        <f>SUM(P28:P36)</f>
        <v>0.038400000000000004</v>
      </c>
      <c r="Q38" s="600"/>
    </row>
    <row r="39" spans="1:16" ht="13.5" thickTop="1">
      <c r="A39" s="55"/>
      <c r="B39" s="2"/>
      <c r="C39" s="92"/>
      <c r="D39" s="55"/>
      <c r="E39" s="92"/>
      <c r="F39" s="9"/>
      <c r="G39" s="9"/>
      <c r="H39" s="9"/>
      <c r="I39" s="9"/>
      <c r="J39" s="9"/>
      <c r="K39" s="10"/>
      <c r="L39" s="309"/>
      <c r="M39" s="589"/>
      <c r="N39" s="589"/>
      <c r="O39" s="589"/>
      <c r="P39" s="589"/>
    </row>
    <row r="40" spans="11:16" ht="12.75">
      <c r="K40" s="589"/>
      <c r="L40" s="589"/>
      <c r="M40" s="589"/>
      <c r="N40" s="589"/>
      <c r="O40" s="589"/>
      <c r="P40" s="589"/>
    </row>
    <row r="41" spans="7:16" ht="12.75">
      <c r="G41" s="737"/>
      <c r="K41" s="589"/>
      <c r="L41" s="589"/>
      <c r="M41" s="589"/>
      <c r="N41" s="589"/>
      <c r="O41" s="589"/>
      <c r="P41" s="589"/>
    </row>
    <row r="42" spans="2:16" ht="21.75">
      <c r="B42" s="189" t="s">
        <v>333</v>
      </c>
      <c r="K42" s="738">
        <f>K20</f>
        <v>-0.506525</v>
      </c>
      <c r="L42" s="739"/>
      <c r="M42" s="739"/>
      <c r="N42" s="739"/>
      <c r="O42" s="739"/>
      <c r="P42" s="738">
        <f>P20</f>
        <v>-0.002750000000000005</v>
      </c>
    </row>
    <row r="43" spans="2:16" ht="21.75">
      <c r="B43" s="189" t="s">
        <v>334</v>
      </c>
      <c r="K43" s="738">
        <f>K25</f>
        <v>-1.6015499999999998</v>
      </c>
      <c r="L43" s="739"/>
      <c r="M43" s="739"/>
      <c r="N43" s="739"/>
      <c r="O43" s="739"/>
      <c r="P43" s="738">
        <f>P25</f>
        <v>0</v>
      </c>
    </row>
    <row r="44" spans="2:16" ht="21.75">
      <c r="B44" s="189" t="s">
        <v>335</v>
      </c>
      <c r="K44" s="738">
        <f>K38</f>
        <v>1.84895</v>
      </c>
      <c r="L44" s="739"/>
      <c r="M44" s="739"/>
      <c r="N44" s="739"/>
      <c r="O44" s="739"/>
      <c r="P44" s="740">
        <f>P38</f>
        <v>0.038400000000000004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M42" sqref="M4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6" t="s">
        <v>239</v>
      </c>
      <c r="P2" s="274" t="str">
        <f>NDPL!Q1</f>
        <v>DECEMBER-2016</v>
      </c>
    </row>
    <row r="3" spans="1:9" ht="18">
      <c r="A3" s="185" t="s">
        <v>352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01/01/2017</v>
      </c>
      <c r="H5" s="33" t="str">
        <f>NDPL!H5</f>
        <v>INTIAL READING 01/12/2016</v>
      </c>
      <c r="I5" s="33" t="s">
        <v>4</v>
      </c>
      <c r="J5" s="33" t="s">
        <v>5</v>
      </c>
      <c r="K5" s="33" t="s">
        <v>6</v>
      </c>
      <c r="L5" s="35" t="str">
        <f>NDPL!G5</f>
        <v>FINAL READING 01/01/2017</v>
      </c>
      <c r="M5" s="33" t="str">
        <f>NDPL!H5</f>
        <v>INTIAL READING 01/12/2016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284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285</v>
      </c>
      <c r="C9" s="441" t="s">
        <v>279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764" t="s">
        <v>280</v>
      </c>
      <c r="C10" s="438">
        <v>4865001</v>
      </c>
      <c r="D10" s="456" t="s">
        <v>12</v>
      </c>
      <c r="E10" s="120" t="s">
        <v>356</v>
      </c>
      <c r="F10" s="765">
        <v>2000</v>
      </c>
      <c r="G10" s="461">
        <v>31912</v>
      </c>
      <c r="H10" s="462">
        <v>29921</v>
      </c>
      <c r="I10" s="462">
        <f>G10-H10</f>
        <v>1991</v>
      </c>
      <c r="J10" s="462">
        <f>$F10*I10</f>
        <v>3982000</v>
      </c>
      <c r="K10" s="462">
        <f>J10/1000000</f>
        <v>3.982</v>
      </c>
      <c r="L10" s="461">
        <v>1806</v>
      </c>
      <c r="M10" s="462">
        <v>1806</v>
      </c>
      <c r="N10" s="463">
        <f>L10-M10</f>
        <v>0</v>
      </c>
      <c r="O10" s="463">
        <f>$F10*N10</f>
        <v>0</v>
      </c>
      <c r="P10" s="766">
        <f>O10/1000000</f>
        <v>0</v>
      </c>
      <c r="Q10" s="469"/>
    </row>
    <row r="11" spans="1:17" s="465" customFormat="1" ht="20.25">
      <c r="A11" s="430">
        <v>2</v>
      </c>
      <c r="B11" s="764" t="s">
        <v>282</v>
      </c>
      <c r="C11" s="438">
        <v>4864886</v>
      </c>
      <c r="D11" s="456" t="s">
        <v>12</v>
      </c>
      <c r="E11" s="120" t="s">
        <v>356</v>
      </c>
      <c r="F11" s="765">
        <v>5000</v>
      </c>
      <c r="G11" s="461">
        <v>4303</v>
      </c>
      <c r="H11" s="462">
        <v>3541</v>
      </c>
      <c r="I11" s="462">
        <f>G11-H11</f>
        <v>762</v>
      </c>
      <c r="J11" s="462">
        <f>$F11*I11</f>
        <v>3810000</v>
      </c>
      <c r="K11" s="462">
        <f>J11/1000000</f>
        <v>3.81</v>
      </c>
      <c r="L11" s="461">
        <v>157</v>
      </c>
      <c r="M11" s="462">
        <v>157</v>
      </c>
      <c r="N11" s="463">
        <f>L11-M11</f>
        <v>0</v>
      </c>
      <c r="O11" s="463">
        <f>$F11*N11</f>
        <v>0</v>
      </c>
      <c r="P11" s="766">
        <f>O11/1000000</f>
        <v>0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319</v>
      </c>
      <c r="I14" s="433"/>
      <c r="J14" s="297"/>
      <c r="K14" s="434">
        <f>SUM(K10:K11)</f>
        <v>7.792</v>
      </c>
      <c r="L14" s="184"/>
      <c r="M14" s="452" t="s">
        <v>319</v>
      </c>
      <c r="N14" s="435"/>
      <c r="O14" s="431"/>
      <c r="P14" s="436">
        <f>SUM(P10:P11)</f>
        <v>0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287</v>
      </c>
      <c r="B23" s="186"/>
      <c r="C23" s="186"/>
      <c r="D23" s="186"/>
      <c r="E23" s="186"/>
      <c r="F23" s="186"/>
      <c r="K23" s="134">
        <f>(K14+K16)</f>
        <v>7.792</v>
      </c>
      <c r="L23" s="135"/>
      <c r="M23" s="135"/>
      <c r="N23" s="135"/>
      <c r="O23" s="135"/>
      <c r="P23" s="134">
        <f>(P14+P16)</f>
        <v>0</v>
      </c>
    </row>
    <row r="26" spans="1:2" ht="18">
      <c r="A26" s="442" t="s">
        <v>288</v>
      </c>
      <c r="B26" s="442" t="s">
        <v>289</v>
      </c>
    </row>
    <row r="27" spans="1:16" ht="18">
      <c r="A27" s="200"/>
      <c r="B27" s="200"/>
      <c r="H27" s="158" t="s">
        <v>290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291</v>
      </c>
      <c r="I28" s="186"/>
      <c r="J28" s="158"/>
      <c r="K28" s="272">
        <f>BRPL!K18</f>
        <v>0</v>
      </c>
      <c r="L28" s="272"/>
      <c r="M28" s="272"/>
      <c r="N28" s="272"/>
      <c r="O28" s="272"/>
      <c r="P28" s="272">
        <f>BRPL!P18</f>
        <v>0</v>
      </c>
    </row>
    <row r="29" spans="8:16" ht="18">
      <c r="H29" s="158" t="s">
        <v>292</v>
      </c>
      <c r="I29" s="186"/>
      <c r="J29" s="158"/>
      <c r="K29" s="186">
        <f>BYPL!K35</f>
        <v>-1.4920999999999998</v>
      </c>
      <c r="L29" s="186"/>
      <c r="M29" s="443"/>
      <c r="N29" s="186"/>
      <c r="O29" s="186"/>
      <c r="P29" s="186">
        <f>BYPL!P35</f>
        <v>-6.3706499999999995</v>
      </c>
    </row>
    <row r="30" spans="8:16" ht="18">
      <c r="H30" s="158" t="s">
        <v>293</v>
      </c>
      <c r="I30" s="186"/>
      <c r="J30" s="158"/>
      <c r="K30" s="186">
        <f>NDMC!K35</f>
        <v>-0.637</v>
      </c>
      <c r="L30" s="186"/>
      <c r="M30" s="186"/>
      <c r="N30" s="186"/>
      <c r="O30" s="186"/>
      <c r="P30" s="186">
        <f>NDMC!P35</f>
        <v>-2.3308999999999997</v>
      </c>
    </row>
    <row r="31" spans="8:16" ht="18">
      <c r="H31" s="158" t="s">
        <v>294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295</v>
      </c>
      <c r="I32" s="158"/>
      <c r="J32" s="158"/>
      <c r="K32" s="158">
        <f>SUM(K27:K31)</f>
        <v>-2.1290999999999998</v>
      </c>
      <c r="L32" s="186"/>
      <c r="M32" s="186"/>
      <c r="N32" s="186"/>
      <c r="O32" s="186"/>
      <c r="P32" s="158">
        <f>SUM(P27:P31)</f>
        <v>-8.70155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320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5.6629000000000005</v>
      </c>
      <c r="L34" s="186"/>
      <c r="M34" s="186"/>
      <c r="N34" s="186"/>
      <c r="O34" s="186"/>
      <c r="P34" s="445">
        <f>P23+P32</f>
        <v>-8.70155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296</v>
      </c>
      <c r="B36" s="158" t="s">
        <v>297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7">
        <v>31.1186</v>
      </c>
      <c r="H38" s="447" t="s">
        <v>301</v>
      </c>
      <c r="I38" s="447"/>
      <c r="J38" s="449"/>
      <c r="K38" s="447">
        <f>($K$34*G38)/100</f>
        <v>1.7622151994000002</v>
      </c>
      <c r="L38" s="447"/>
      <c r="M38" s="447"/>
      <c r="N38" s="447"/>
      <c r="O38" s="447"/>
      <c r="P38" s="447">
        <f>($P$34*G38)/100</f>
        <v>-2.7078005383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7">
        <v>41.4205</v>
      </c>
      <c r="H39" s="447" t="s">
        <v>301</v>
      </c>
      <c r="I39" s="447"/>
      <c r="J39" s="449"/>
      <c r="K39" s="447">
        <f>($K$34*G39)/100</f>
        <v>2.3456014945000003</v>
      </c>
      <c r="L39" s="447"/>
      <c r="M39" s="447"/>
      <c r="N39" s="447"/>
      <c r="O39" s="447"/>
      <c r="P39" s="447">
        <f>($P$34*G39)/100</f>
        <v>-3.6042255177499993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7">
        <v>21.633</v>
      </c>
      <c r="H40" s="447" t="s">
        <v>301</v>
      </c>
      <c r="I40" s="447"/>
      <c r="J40" s="449"/>
      <c r="K40" s="447">
        <f>($K$34*G40)/100</f>
        <v>1.2250551570000001</v>
      </c>
      <c r="L40" s="447"/>
      <c r="M40" s="447"/>
      <c r="N40" s="447"/>
      <c r="O40" s="447"/>
      <c r="P40" s="447">
        <f>($P$34*G40)/100</f>
        <v>-1.8824063114999998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7">
        <v>4.747</v>
      </c>
      <c r="H41" s="447" t="s">
        <v>301</v>
      </c>
      <c r="I41" s="447"/>
      <c r="J41" s="449"/>
      <c r="K41" s="447">
        <f>($K$34*G41)/100</f>
        <v>0.268817863</v>
      </c>
      <c r="L41" s="447"/>
      <c r="M41" s="447"/>
      <c r="N41" s="447"/>
      <c r="O41" s="447"/>
      <c r="P41" s="447">
        <f>($P$34*G41)/100</f>
        <v>-0.41306257849999994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7">
        <v>1.0809</v>
      </c>
      <c r="H42" s="447" t="s">
        <v>301</v>
      </c>
      <c r="I42" s="447"/>
      <c r="J42" s="449"/>
      <c r="K42" s="447">
        <f>($K$34*G42)/100</f>
        <v>0.061210286100000004</v>
      </c>
      <c r="L42" s="447"/>
      <c r="M42" s="447"/>
      <c r="N42" s="447"/>
      <c r="O42" s="447"/>
      <c r="P42" s="447">
        <f>($P$34*G42)/100</f>
        <v>-0.09405505394999998</v>
      </c>
    </row>
    <row r="43" spans="6:10" ht="12.75">
      <c r="F43" s="138"/>
      <c r="J43" s="139"/>
    </row>
    <row r="44" spans="1:10" ht="15">
      <c r="A44" s="450" t="s">
        <v>478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1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42187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385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473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321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340</v>
      </c>
      <c r="J11" s="253"/>
      <c r="K11" s="253"/>
      <c r="L11" s="253"/>
      <c r="M11" s="253"/>
      <c r="N11" s="406" t="s">
        <v>341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322</v>
      </c>
      <c r="C13" s="384"/>
      <c r="D13" s="384"/>
      <c r="E13" s="381"/>
      <c r="F13" s="381"/>
      <c r="G13" s="217"/>
      <c r="H13" s="378"/>
      <c r="I13" s="379">
        <f>NDPL!K165</f>
        <v>-22.354718457266657</v>
      </c>
      <c r="J13" s="251"/>
      <c r="K13" s="251"/>
      <c r="L13" s="251"/>
      <c r="M13" s="378"/>
      <c r="N13" s="379">
        <f>NDPL!P165</f>
        <v>-3.4629172616333337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323</v>
      </c>
      <c r="C16" s="384"/>
      <c r="D16" s="384"/>
      <c r="E16" s="381"/>
      <c r="F16" s="381"/>
      <c r="G16" s="217"/>
      <c r="H16" s="378"/>
      <c r="I16" s="379">
        <f>BRPL!K197</f>
        <v>-23.972848487499995</v>
      </c>
      <c r="J16" s="251"/>
      <c r="K16" s="251"/>
      <c r="L16" s="251"/>
      <c r="M16" s="378"/>
      <c r="N16" s="379">
        <f>BRPL!P197</f>
        <v>-4.407424321749999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324</v>
      </c>
      <c r="C19" s="384"/>
      <c r="D19" s="384"/>
      <c r="E19" s="381"/>
      <c r="F19" s="381"/>
      <c r="G19" s="217"/>
      <c r="H19" s="378"/>
      <c r="I19" s="379">
        <f>BYPL!K178</f>
        <v>-11.627628206333332</v>
      </c>
      <c r="J19" s="251"/>
      <c r="K19" s="251"/>
      <c r="L19" s="251"/>
      <c r="M19" s="378"/>
      <c r="N19" s="379">
        <f>BYPL!P178</f>
        <v>-5.7048579481666675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325</v>
      </c>
      <c r="C22" s="385"/>
      <c r="D22" s="385"/>
      <c r="E22" s="273"/>
      <c r="F22" s="273"/>
      <c r="G22" s="217"/>
      <c r="H22" s="378" t="s">
        <v>354</v>
      </c>
      <c r="I22" s="379">
        <f>NDMC!K92</f>
        <v>2.2558928629999997</v>
      </c>
      <c r="J22" s="251"/>
      <c r="K22" s="251"/>
      <c r="L22" s="251"/>
      <c r="M22" s="378"/>
      <c r="N22" s="379">
        <f>NDMC!P92</f>
        <v>-2.4700625785000003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326</v>
      </c>
      <c r="C25" s="385"/>
      <c r="D25" s="385"/>
      <c r="E25" s="273"/>
      <c r="F25" s="273"/>
      <c r="G25" s="217"/>
      <c r="H25" s="378" t="s">
        <v>354</v>
      </c>
      <c r="I25" s="379">
        <f>MES!K59</f>
        <v>0.2799436091</v>
      </c>
      <c r="J25" s="251"/>
      <c r="K25" s="251"/>
      <c r="L25" s="251"/>
      <c r="M25" s="378" t="s">
        <v>354</v>
      </c>
      <c r="N25" s="379">
        <f>MES!P59</f>
        <v>0.34824457105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327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353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361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362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5"/>
      <c r="H1" s="515"/>
      <c r="I1" s="48" t="s">
        <v>398</v>
      </c>
      <c r="J1" s="515"/>
      <c r="K1" s="515"/>
      <c r="L1" s="515"/>
      <c r="M1" s="515"/>
      <c r="N1" s="48" t="s">
        <v>399</v>
      </c>
      <c r="O1" s="515"/>
      <c r="P1" s="515"/>
    </row>
    <row r="2" spans="1:17" ht="39.75" thickBot="1" thickTop="1">
      <c r="A2" s="551" t="s">
        <v>8</v>
      </c>
      <c r="B2" s="552" t="s">
        <v>9</v>
      </c>
      <c r="C2" s="553" t="s">
        <v>1</v>
      </c>
      <c r="D2" s="553" t="s">
        <v>2</v>
      </c>
      <c r="E2" s="553" t="s">
        <v>3</v>
      </c>
      <c r="F2" s="553" t="s">
        <v>10</v>
      </c>
      <c r="G2" s="551" t="str">
        <f>NDPL!G5</f>
        <v>FINAL READING 01/01/2017</v>
      </c>
      <c r="H2" s="553" t="str">
        <f>NDPL!H5</f>
        <v>INTIAL READING 01/12/2016</v>
      </c>
      <c r="I2" s="553" t="s">
        <v>4</v>
      </c>
      <c r="J2" s="553" t="s">
        <v>5</v>
      </c>
      <c r="K2" s="553" t="s">
        <v>6</v>
      </c>
      <c r="L2" s="551" t="str">
        <f>NDPL!G5</f>
        <v>FINAL READING 01/01/2017</v>
      </c>
      <c r="M2" s="553" t="str">
        <f>NDPL!H5</f>
        <v>INTIAL READING 01/12/2016</v>
      </c>
      <c r="N2" s="553" t="s">
        <v>4</v>
      </c>
      <c r="O2" s="553" t="s">
        <v>5</v>
      </c>
      <c r="P2" s="581" t="s">
        <v>6</v>
      </c>
      <c r="Q2" s="741"/>
    </row>
    <row r="3" ht="14.25" thickBot="1" thickTop="1"/>
    <row r="4" spans="1:17" ht="13.5" thickTop="1">
      <c r="A4" s="478"/>
      <c r="B4" s="257" t="s">
        <v>342</v>
      </c>
      <c r="C4" s="477"/>
      <c r="D4" s="477"/>
      <c r="E4" s="477"/>
      <c r="F4" s="642"/>
      <c r="G4" s="478"/>
      <c r="H4" s="477"/>
      <c r="I4" s="477"/>
      <c r="J4" s="477"/>
      <c r="K4" s="642"/>
      <c r="L4" s="478"/>
      <c r="M4" s="477"/>
      <c r="N4" s="477"/>
      <c r="O4" s="477"/>
      <c r="P4" s="642"/>
      <c r="Q4" s="588"/>
    </row>
    <row r="5" spans="1:17" ht="12.75">
      <c r="A5" s="742"/>
      <c r="B5" s="129" t="s">
        <v>346</v>
      </c>
      <c r="C5" s="130" t="s">
        <v>279</v>
      </c>
      <c r="D5" s="515"/>
      <c r="E5" s="515"/>
      <c r="F5" s="735"/>
      <c r="G5" s="742"/>
      <c r="H5" s="515"/>
      <c r="I5" s="515"/>
      <c r="J5" s="515"/>
      <c r="K5" s="735"/>
      <c r="L5" s="742"/>
      <c r="M5" s="515"/>
      <c r="N5" s="515"/>
      <c r="O5" s="515"/>
      <c r="P5" s="735"/>
      <c r="Q5" s="469"/>
    </row>
    <row r="6" spans="1:17" ht="15">
      <c r="A6" s="514">
        <v>1</v>
      </c>
      <c r="B6" s="515" t="s">
        <v>343</v>
      </c>
      <c r="C6" s="516">
        <v>5100238</v>
      </c>
      <c r="D6" s="127" t="s">
        <v>12</v>
      </c>
      <c r="E6" s="127" t="s">
        <v>281</v>
      </c>
      <c r="F6" s="517">
        <v>750</v>
      </c>
      <c r="G6" s="341">
        <v>2601</v>
      </c>
      <c r="H6" s="277">
        <v>1229</v>
      </c>
      <c r="I6" s="401">
        <f>G6-H6</f>
        <v>1372</v>
      </c>
      <c r="J6" s="401">
        <f>$F6*I6</f>
        <v>1029000</v>
      </c>
      <c r="K6" s="489">
        <f>J6/1000000</f>
        <v>1.029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489">
        <f>O6/1000000</f>
        <v>0</v>
      </c>
      <c r="Q6" s="481" t="s">
        <v>451</v>
      </c>
    </row>
    <row r="7" spans="1:17" ht="15">
      <c r="A7" s="514">
        <v>2</v>
      </c>
      <c r="B7" s="515" t="s">
        <v>344</v>
      </c>
      <c r="C7" s="516">
        <v>5128477</v>
      </c>
      <c r="D7" s="127" t="s">
        <v>12</v>
      </c>
      <c r="E7" s="127" t="s">
        <v>281</v>
      </c>
      <c r="F7" s="517">
        <v>1500</v>
      </c>
      <c r="G7" s="341">
        <v>991765</v>
      </c>
      <c r="H7" s="342">
        <v>991546</v>
      </c>
      <c r="I7" s="401">
        <f>G7-H7</f>
        <v>219</v>
      </c>
      <c r="J7" s="401">
        <f>$F7*I7</f>
        <v>328500</v>
      </c>
      <c r="K7" s="489">
        <f>J7/1000000</f>
        <v>0.3285</v>
      </c>
      <c r="L7" s="341">
        <v>991971</v>
      </c>
      <c r="M7" s="342">
        <v>991971</v>
      </c>
      <c r="N7" s="401">
        <f>L7-M7</f>
        <v>0</v>
      </c>
      <c r="O7" s="401">
        <f>$F7*N7</f>
        <v>0</v>
      </c>
      <c r="P7" s="489">
        <f>O7/1000000</f>
        <v>0</v>
      </c>
      <c r="Q7" s="469"/>
    </row>
    <row r="8" spans="1:17" s="573" customFormat="1" ht="15">
      <c r="A8" s="564">
        <v>3</v>
      </c>
      <c r="B8" s="565" t="s">
        <v>345</v>
      </c>
      <c r="C8" s="566">
        <v>4864840</v>
      </c>
      <c r="D8" s="567" t="s">
        <v>12</v>
      </c>
      <c r="E8" s="567" t="s">
        <v>281</v>
      </c>
      <c r="F8" s="568">
        <v>750</v>
      </c>
      <c r="G8" s="569">
        <v>880753</v>
      </c>
      <c r="H8" s="342">
        <v>883179</v>
      </c>
      <c r="I8" s="570">
        <f>G8-H8</f>
        <v>-2426</v>
      </c>
      <c r="J8" s="570">
        <f>$F8*I8</f>
        <v>-1819500</v>
      </c>
      <c r="K8" s="571">
        <f>J8/1000000</f>
        <v>-1.8195</v>
      </c>
      <c r="L8" s="569">
        <v>998807</v>
      </c>
      <c r="M8" s="342">
        <v>999008</v>
      </c>
      <c r="N8" s="570">
        <f>L8-M8</f>
        <v>-201</v>
      </c>
      <c r="O8" s="570">
        <f>$F8*N8</f>
        <v>-150750</v>
      </c>
      <c r="P8" s="571">
        <f>O8/1000000</f>
        <v>-0.15075</v>
      </c>
      <c r="Q8" s="572"/>
    </row>
    <row r="9" spans="1:17" ht="12.75">
      <c r="A9" s="514"/>
      <c r="B9" s="515"/>
      <c r="C9" s="516"/>
      <c r="D9" s="515"/>
      <c r="E9" s="515"/>
      <c r="F9" s="517"/>
      <c r="G9" s="514"/>
      <c r="H9" s="516"/>
      <c r="I9" s="515"/>
      <c r="J9" s="515"/>
      <c r="K9" s="735"/>
      <c r="L9" s="514"/>
      <c r="M9" s="516"/>
      <c r="N9" s="515"/>
      <c r="O9" s="515"/>
      <c r="P9" s="735"/>
      <c r="Q9" s="469"/>
    </row>
    <row r="10" spans="1:17" ht="12.75">
      <c r="A10" s="742"/>
      <c r="B10" s="515"/>
      <c r="C10" s="515"/>
      <c r="D10" s="515"/>
      <c r="E10" s="515"/>
      <c r="F10" s="735"/>
      <c r="G10" s="514"/>
      <c r="H10" s="516"/>
      <c r="I10" s="515"/>
      <c r="J10" s="515"/>
      <c r="K10" s="735"/>
      <c r="L10" s="514"/>
      <c r="M10" s="516"/>
      <c r="N10" s="515"/>
      <c r="O10" s="515"/>
      <c r="P10" s="735"/>
      <c r="Q10" s="469"/>
    </row>
    <row r="11" spans="1:17" ht="12.75">
      <c r="A11" s="742"/>
      <c r="B11" s="515"/>
      <c r="C11" s="515"/>
      <c r="D11" s="515"/>
      <c r="E11" s="515"/>
      <c r="F11" s="735"/>
      <c r="G11" s="514"/>
      <c r="H11" s="516"/>
      <c r="I11" s="515"/>
      <c r="J11" s="515"/>
      <c r="K11" s="735"/>
      <c r="L11" s="514"/>
      <c r="M11" s="516"/>
      <c r="N11" s="515"/>
      <c r="O11" s="515"/>
      <c r="P11" s="735"/>
      <c r="Q11" s="469"/>
    </row>
    <row r="12" spans="1:17" ht="12.75">
      <c r="A12" s="742"/>
      <c r="B12" s="515"/>
      <c r="C12" s="515"/>
      <c r="D12" s="515"/>
      <c r="E12" s="515"/>
      <c r="F12" s="735"/>
      <c r="G12" s="514"/>
      <c r="H12" s="516"/>
      <c r="I12" s="130" t="s">
        <v>319</v>
      </c>
      <c r="J12" s="515"/>
      <c r="K12" s="583">
        <f>SUM(K6:K8)</f>
        <v>-0.46199999999999997</v>
      </c>
      <c r="L12" s="514"/>
      <c r="M12" s="516"/>
      <c r="N12" s="130" t="s">
        <v>319</v>
      </c>
      <c r="O12" s="515"/>
      <c r="P12" s="583">
        <f>SUM(P6:P8)</f>
        <v>-0.15075</v>
      </c>
      <c r="Q12" s="469"/>
    </row>
    <row r="13" spans="1:17" ht="12.75">
      <c r="A13" s="742"/>
      <c r="B13" s="515"/>
      <c r="C13" s="515"/>
      <c r="D13" s="515"/>
      <c r="E13" s="515"/>
      <c r="F13" s="735"/>
      <c r="G13" s="514"/>
      <c r="H13" s="516"/>
      <c r="I13" s="310"/>
      <c r="J13" s="515"/>
      <c r="K13" s="197"/>
      <c r="L13" s="514"/>
      <c r="M13" s="516"/>
      <c r="N13" s="310"/>
      <c r="O13" s="515"/>
      <c r="P13" s="197"/>
      <c r="Q13" s="469"/>
    </row>
    <row r="14" spans="1:17" ht="12.75">
      <c r="A14" s="742"/>
      <c r="B14" s="515"/>
      <c r="C14" s="515"/>
      <c r="D14" s="515"/>
      <c r="E14" s="515"/>
      <c r="F14" s="735"/>
      <c r="G14" s="514"/>
      <c r="H14" s="516"/>
      <c r="I14" s="515"/>
      <c r="J14" s="515"/>
      <c r="K14" s="735"/>
      <c r="L14" s="514"/>
      <c r="M14" s="516"/>
      <c r="N14" s="515"/>
      <c r="O14" s="515"/>
      <c r="P14" s="735"/>
      <c r="Q14" s="469"/>
    </row>
    <row r="15" spans="1:17" ht="12.75">
      <c r="A15" s="742"/>
      <c r="B15" s="123" t="s">
        <v>155</v>
      </c>
      <c r="C15" s="515"/>
      <c r="D15" s="515"/>
      <c r="E15" s="515"/>
      <c r="F15" s="735"/>
      <c r="G15" s="514"/>
      <c r="H15" s="516"/>
      <c r="I15" s="515"/>
      <c r="J15" s="515"/>
      <c r="K15" s="735"/>
      <c r="L15" s="514"/>
      <c r="M15" s="516"/>
      <c r="N15" s="515"/>
      <c r="O15" s="515"/>
      <c r="P15" s="735"/>
      <c r="Q15" s="469"/>
    </row>
    <row r="16" spans="1:17" ht="12.75">
      <c r="A16" s="743"/>
      <c r="B16" s="123" t="s">
        <v>278</v>
      </c>
      <c r="C16" s="114" t="s">
        <v>279</v>
      </c>
      <c r="D16" s="114"/>
      <c r="E16" s="115"/>
      <c r="F16" s="116"/>
      <c r="G16" s="117"/>
      <c r="H16" s="516"/>
      <c r="I16" s="515"/>
      <c r="J16" s="515"/>
      <c r="K16" s="735"/>
      <c r="L16" s="514"/>
      <c r="M16" s="516"/>
      <c r="N16" s="515"/>
      <c r="O16" s="515"/>
      <c r="P16" s="735"/>
      <c r="Q16" s="469"/>
    </row>
    <row r="17" spans="1:17" ht="15">
      <c r="A17" s="117">
        <v>1</v>
      </c>
      <c r="B17" s="118" t="s">
        <v>280</v>
      </c>
      <c r="C17" s="119">
        <v>5100232</v>
      </c>
      <c r="D17" s="120" t="s">
        <v>12</v>
      </c>
      <c r="E17" s="120" t="s">
        <v>281</v>
      </c>
      <c r="F17" s="121">
        <v>5000</v>
      </c>
      <c r="G17" s="341">
        <v>999298</v>
      </c>
      <c r="H17" s="342">
        <v>999428</v>
      </c>
      <c r="I17" s="401">
        <f>G17-H17</f>
        <v>-130</v>
      </c>
      <c r="J17" s="401">
        <f>$F17*I17</f>
        <v>-650000</v>
      </c>
      <c r="K17" s="489">
        <f>J17/1000000</f>
        <v>-0.65</v>
      </c>
      <c r="L17" s="341">
        <v>9289</v>
      </c>
      <c r="M17" s="342">
        <v>9288</v>
      </c>
      <c r="N17" s="401">
        <f>L17-M17</f>
        <v>1</v>
      </c>
      <c r="O17" s="401">
        <f>$F17*N17</f>
        <v>5000</v>
      </c>
      <c r="P17" s="489">
        <f>O17/1000000</f>
        <v>0.005</v>
      </c>
      <c r="Q17" s="469"/>
    </row>
    <row r="18" spans="1:17" ht="15">
      <c r="A18" s="117">
        <v>2</v>
      </c>
      <c r="B18" s="126" t="s">
        <v>282</v>
      </c>
      <c r="C18" s="119">
        <v>4864938</v>
      </c>
      <c r="D18" s="120" t="s">
        <v>12</v>
      </c>
      <c r="E18" s="120" t="s">
        <v>281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9">
        <f>J18/1000000</f>
        <v>0</v>
      </c>
      <c r="L18" s="341">
        <v>958057</v>
      </c>
      <c r="M18" s="342">
        <v>958427</v>
      </c>
      <c r="N18" s="401">
        <f>L18-M18</f>
        <v>-370</v>
      </c>
      <c r="O18" s="401">
        <f>$F18*N18</f>
        <v>-370000</v>
      </c>
      <c r="P18" s="489">
        <f>O18/1000000</f>
        <v>-0.37</v>
      </c>
      <c r="Q18" s="481"/>
    </row>
    <row r="19" spans="1:17" ht="15">
      <c r="A19" s="117">
        <v>3</v>
      </c>
      <c r="B19" s="118" t="s">
        <v>283</v>
      </c>
      <c r="C19" s="119">
        <v>4864947</v>
      </c>
      <c r="D19" s="120" t="s">
        <v>12</v>
      </c>
      <c r="E19" s="120" t="s">
        <v>281</v>
      </c>
      <c r="F19" s="121">
        <v>1000</v>
      </c>
      <c r="G19" s="341">
        <v>973070</v>
      </c>
      <c r="H19" s="342">
        <v>973026</v>
      </c>
      <c r="I19" s="401">
        <f>G19-H19</f>
        <v>44</v>
      </c>
      <c r="J19" s="401">
        <f>$F19*I19</f>
        <v>44000</v>
      </c>
      <c r="K19" s="489">
        <f>J19/1000000</f>
        <v>0.044</v>
      </c>
      <c r="L19" s="341">
        <v>993203</v>
      </c>
      <c r="M19" s="342">
        <v>991875</v>
      </c>
      <c r="N19" s="401">
        <f>L19-M19</f>
        <v>1328</v>
      </c>
      <c r="O19" s="401">
        <f>$F19*N19</f>
        <v>1328000</v>
      </c>
      <c r="P19" s="489">
        <f>O19/1000000</f>
        <v>1.328</v>
      </c>
      <c r="Q19" s="754"/>
    </row>
    <row r="20" spans="1:17" ht="12.75">
      <c r="A20" s="117"/>
      <c r="B20" s="118"/>
      <c r="C20" s="119"/>
      <c r="D20" s="120"/>
      <c r="E20" s="120"/>
      <c r="F20" s="122"/>
      <c r="G20" s="131"/>
      <c r="H20" s="515"/>
      <c r="I20" s="401"/>
      <c r="J20" s="401"/>
      <c r="K20" s="489"/>
      <c r="L20" s="664"/>
      <c r="M20" s="663"/>
      <c r="N20" s="401"/>
      <c r="O20" s="401"/>
      <c r="P20" s="489"/>
      <c r="Q20" s="469"/>
    </row>
    <row r="21" spans="1:17" ht="12.75">
      <c r="A21" s="742"/>
      <c r="B21" s="515"/>
      <c r="C21" s="515"/>
      <c r="D21" s="515"/>
      <c r="E21" s="515"/>
      <c r="F21" s="735"/>
      <c r="G21" s="742"/>
      <c r="H21" s="515"/>
      <c r="I21" s="515"/>
      <c r="J21" s="515"/>
      <c r="K21" s="735"/>
      <c r="L21" s="742"/>
      <c r="M21" s="515"/>
      <c r="N21" s="515"/>
      <c r="O21" s="515"/>
      <c r="P21" s="735"/>
      <c r="Q21" s="469"/>
    </row>
    <row r="22" spans="1:17" ht="12.75">
      <c r="A22" s="742"/>
      <c r="B22" s="515"/>
      <c r="C22" s="515"/>
      <c r="D22" s="515"/>
      <c r="E22" s="515"/>
      <c r="F22" s="735"/>
      <c r="G22" s="742"/>
      <c r="H22" s="515"/>
      <c r="I22" s="515"/>
      <c r="J22" s="515"/>
      <c r="K22" s="735"/>
      <c r="L22" s="742"/>
      <c r="M22" s="515"/>
      <c r="N22" s="515"/>
      <c r="O22" s="515"/>
      <c r="P22" s="735"/>
      <c r="Q22" s="469"/>
    </row>
    <row r="23" spans="1:17" ht="12.75">
      <c r="A23" s="742"/>
      <c r="B23" s="515"/>
      <c r="C23" s="515"/>
      <c r="D23" s="515"/>
      <c r="E23" s="515"/>
      <c r="F23" s="735"/>
      <c r="G23" s="742"/>
      <c r="H23" s="515"/>
      <c r="I23" s="130" t="s">
        <v>319</v>
      </c>
      <c r="J23" s="515"/>
      <c r="K23" s="583">
        <f>SUM(K17:K19)</f>
        <v>-0.606</v>
      </c>
      <c r="L23" s="742"/>
      <c r="M23" s="515"/>
      <c r="N23" s="130" t="s">
        <v>319</v>
      </c>
      <c r="O23" s="515"/>
      <c r="P23" s="583">
        <f>SUM(P17:P19)</f>
        <v>0.9630000000000001</v>
      </c>
      <c r="Q23" s="469"/>
    </row>
    <row r="24" spans="1:17" ht="13.5" thickBot="1">
      <c r="A24" s="643"/>
      <c r="B24" s="518"/>
      <c r="C24" s="518"/>
      <c r="D24" s="518"/>
      <c r="E24" s="518"/>
      <c r="F24" s="646"/>
      <c r="G24" s="643"/>
      <c r="H24" s="518"/>
      <c r="I24" s="518"/>
      <c r="J24" s="518"/>
      <c r="K24" s="646"/>
      <c r="L24" s="643"/>
      <c r="M24" s="518"/>
      <c r="N24" s="518"/>
      <c r="O24" s="518"/>
      <c r="P24" s="646"/>
      <c r="Q24" s="60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Subodh Kumar</cp:lastModifiedBy>
  <cp:lastPrinted>2014-05-22T05:02:47Z</cp:lastPrinted>
  <dcterms:created xsi:type="dcterms:W3CDTF">1996-10-14T23:33:28Z</dcterms:created>
  <dcterms:modified xsi:type="dcterms:W3CDTF">2017-02-07T06:34:28Z</dcterms:modified>
  <cp:category/>
  <cp:version/>
  <cp:contentType/>
  <cp:contentStatus/>
</cp:coreProperties>
</file>